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TOM\OneDrive\1 - Synchro\03 - Aktuelle Dateien für Downloads und Seminare\"/>
    </mc:Choice>
  </mc:AlternateContent>
  <xr:revisionPtr revIDLastSave="0" documentId="13_ncr:1_{8C717001-93A3-466D-A2D7-4354C61B3DB0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Kalk C" sheetId="17" r:id="rId1"/>
    <sheet name="Kalk D" sheetId="20" r:id="rId2"/>
  </sheets>
  <definedNames>
    <definedName name="Eingabebereich">#REF!,#REF!,#REF!,#REF!,#REF!,#REF!,#REF!,#REF!,#REF!,#REF!,#REF!,#REF!,#REF!,#REF!,#REF!,#REF!,#REF!,#REF!,#REF!,#REF!,#REF!,#REF!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0" l="1"/>
  <c r="D8" i="20"/>
  <c r="D7" i="20"/>
  <c r="D6" i="20"/>
  <c r="C19" i="20"/>
  <c r="C18" i="20"/>
  <c r="C14" i="20"/>
  <c r="C13" i="20"/>
  <c r="E7" i="17"/>
  <c r="E9" i="17" l="1"/>
  <c r="C10" i="17"/>
  <c r="C15" i="17"/>
  <c r="E8" i="17"/>
  <c r="E48" i="17" s="1"/>
  <c r="B54" i="17"/>
  <c r="B47" i="17"/>
  <c r="B40" i="17"/>
  <c r="B33" i="17"/>
  <c r="C20" i="17"/>
  <c r="C6" i="20"/>
  <c r="E6" i="20" s="1"/>
  <c r="C7" i="20"/>
  <c r="E7" i="20" s="1"/>
  <c r="D41" i="20" s="1"/>
  <c r="C8" i="20"/>
  <c r="E8" i="20" s="1"/>
  <c r="C9" i="20"/>
  <c r="E9" i="20" s="1"/>
  <c r="D55" i="20" s="1"/>
  <c r="D10" i="20"/>
  <c r="D23" i="20" s="1"/>
  <c r="C15" i="20"/>
  <c r="B54" i="20"/>
  <c r="B47" i="20"/>
  <c r="B40" i="20"/>
  <c r="B33" i="20"/>
  <c r="E6" i="17"/>
  <c r="D34" i="17" s="1"/>
  <c r="E41" i="17"/>
  <c r="C23" i="17" l="1"/>
  <c r="E48" i="20"/>
  <c r="D48" i="20"/>
  <c r="D19" i="20"/>
  <c r="E19" i="20" s="1"/>
  <c r="E65" i="20" s="1"/>
  <c r="D14" i="20"/>
  <c r="E14" i="20" s="1"/>
  <c r="D26" i="20"/>
  <c r="D15" i="20"/>
  <c r="E15" i="20" s="1"/>
  <c r="D18" i="20"/>
  <c r="E18" i="20" s="1"/>
  <c r="D20" i="20"/>
  <c r="D13" i="20"/>
  <c r="E13" i="20" s="1"/>
  <c r="D34" i="20"/>
  <c r="E34" i="20"/>
  <c r="C26" i="17"/>
  <c r="C10" i="20"/>
  <c r="E34" i="17"/>
  <c r="E55" i="17"/>
  <c r="D55" i="17"/>
  <c r="D10" i="17"/>
  <c r="E55" i="20"/>
  <c r="E41" i="20"/>
  <c r="C20" i="20"/>
  <c r="D41" i="17"/>
  <c r="D48" i="17"/>
  <c r="D50" i="20" l="1"/>
  <c r="E43" i="20"/>
  <c r="E64" i="20"/>
  <c r="E50" i="20"/>
  <c r="D49" i="20"/>
  <c r="D56" i="20"/>
  <c r="E42" i="20"/>
  <c r="E56" i="20"/>
  <c r="D63" i="20"/>
  <c r="E35" i="20"/>
  <c r="E49" i="20"/>
  <c r="E63" i="20"/>
  <c r="D42" i="20"/>
  <c r="D35" i="20"/>
  <c r="E58" i="20"/>
  <c r="E51" i="20"/>
  <c r="E37" i="20"/>
  <c r="E10" i="20"/>
  <c r="D62" i="20" s="1"/>
  <c r="D43" i="20"/>
  <c r="E36" i="20"/>
  <c r="E57" i="20"/>
  <c r="D36" i="20"/>
  <c r="E44" i="20"/>
  <c r="D57" i="20"/>
  <c r="D64" i="20"/>
  <c r="D23" i="17"/>
  <c r="E23" i="17" s="1"/>
  <c r="D15" i="17"/>
  <c r="E15" i="17" s="1"/>
  <c r="D19" i="17"/>
  <c r="E19" i="17" s="1"/>
  <c r="E10" i="17"/>
  <c r="D20" i="17"/>
  <c r="E20" i="17" s="1"/>
  <c r="D13" i="17"/>
  <c r="E13" i="17" s="1"/>
  <c r="D18" i="17"/>
  <c r="E18" i="17" s="1"/>
  <c r="D26" i="17"/>
  <c r="E26" i="17" s="1"/>
  <c r="D14" i="17"/>
  <c r="E14" i="17" s="1"/>
  <c r="E20" i="20"/>
  <c r="C26" i="20"/>
  <c r="C23" i="20"/>
  <c r="D38" i="20" l="1"/>
  <c r="D59" i="20"/>
  <c r="D52" i="20"/>
  <c r="D45" i="20"/>
  <c r="E62" i="20"/>
  <c r="E66" i="20" s="1"/>
  <c r="E59" i="20"/>
  <c r="E52" i="20"/>
  <c r="E45" i="20"/>
  <c r="E38" i="20"/>
  <c r="D66" i="20"/>
  <c r="E23" i="20"/>
  <c r="E62" i="17"/>
  <c r="D62" i="17"/>
  <c r="E65" i="17"/>
  <c r="E58" i="17"/>
  <c r="E51" i="17"/>
  <c r="E37" i="17"/>
  <c r="E44" i="17"/>
  <c r="E56" i="17"/>
  <c r="E49" i="17"/>
  <c r="E42" i="17"/>
  <c r="D56" i="17"/>
  <c r="D63" i="17"/>
  <c r="D35" i="17"/>
  <c r="E35" i="17"/>
  <c r="E63" i="17"/>
  <c r="D49" i="17"/>
  <c r="D42" i="17"/>
  <c r="E36" i="17"/>
  <c r="D36" i="17"/>
  <c r="D50" i="17"/>
  <c r="E50" i="17"/>
  <c r="D57" i="17"/>
  <c r="E57" i="17"/>
  <c r="E43" i="17"/>
  <c r="D43" i="17"/>
  <c r="D64" i="17"/>
  <c r="E64" i="17"/>
  <c r="E26" i="20"/>
  <c r="E45" i="17" l="1"/>
  <c r="D59" i="17"/>
  <c r="D52" i="17"/>
  <c r="E52" i="17"/>
  <c r="E59" i="17"/>
  <c r="E66" i="17"/>
  <c r="D66" i="17"/>
  <c r="E38" i="17"/>
  <c r="D38" i="17"/>
  <c r="D45" i="17"/>
</calcChain>
</file>

<file path=xl/sharedStrings.xml><?xml version="1.0" encoding="utf-8"?>
<sst xmlns="http://schemas.openxmlformats.org/spreadsheetml/2006/main" count="156" uniqueCount="63">
  <si>
    <t>differenziert für verschiedene 
Mitarbeiter-Gruppen</t>
  </si>
  <si>
    <t>Kalkulation der Kosten</t>
  </si>
  <si>
    <t>Kosten je Einsatz-Stunde</t>
  </si>
  <si>
    <t>Pos.</t>
  </si>
  <si>
    <t>Kostenpositionen</t>
  </si>
  <si>
    <t>in Std.</t>
  </si>
  <si>
    <t>1.</t>
  </si>
  <si>
    <t xml:space="preserve">Personalkosten der Mitarbeiter in der Pflege </t>
  </si>
  <si>
    <t>1.1.</t>
  </si>
  <si>
    <t>1.2.</t>
  </si>
  <si>
    <t>1.3.</t>
  </si>
  <si>
    <t>2.</t>
  </si>
  <si>
    <t>2.1.</t>
  </si>
  <si>
    <t>2.2.</t>
  </si>
  <si>
    <t>2.3.</t>
  </si>
  <si>
    <t>Summe der gesamten Regie- und Verwaltungskosten (2.1 bis 2.2.)</t>
  </si>
  <si>
    <t>3.</t>
  </si>
  <si>
    <t>3.1.</t>
  </si>
  <si>
    <t>3.2.</t>
  </si>
  <si>
    <t>3.3.</t>
  </si>
  <si>
    <t>Summe der gesamten Sachkosten 
(3.1 bis 3.2)</t>
  </si>
  <si>
    <t>4.</t>
  </si>
  <si>
    <t>5.</t>
  </si>
  <si>
    <r>
      <t xml:space="preserve">Einsatzstunden
</t>
    </r>
    <r>
      <rPr>
        <sz val="12"/>
        <rFont val="Arial"/>
        <family val="2"/>
      </rPr>
      <t>(= Pflegezeit + Fahrtzeit)</t>
    </r>
  </si>
  <si>
    <t>Personalkosten Leitung des Pflegedienstes</t>
  </si>
  <si>
    <t>Personalkosten Regie (Verwaltung, Geschäftsführung usw.)</t>
  </si>
  <si>
    <t>.. andere Sachkosten ohne Investitionen (gem. § 82 Abs. 2 SGB XI)</t>
  </si>
  <si>
    <t>.. Investitionskosten (gem. § 82 Abs. 2 SGB XI, aber für alle Leistungsbereiche)</t>
  </si>
  <si>
    <t>Overhead-Kosten für die Leitung und Verwaltung des Pflegedienstes</t>
  </si>
  <si>
    <t>Overhead-Sachkosten</t>
  </si>
  <si>
    <r>
      <t>Ermittlung des indirekten Kostenanteils für Overhead</t>
    </r>
    <r>
      <rPr>
        <sz val="12"/>
        <rFont val="Arial"/>
        <family val="2"/>
      </rPr>
      <t xml:space="preserve">
</t>
    </r>
    <r>
      <rPr>
        <sz val="11"/>
        <rFont val="Arial"/>
        <family val="2"/>
      </rPr>
      <t>Gesamt-Zuschlag zu den Kosten in der Pflege (= 2.3 + 3.3)</t>
    </r>
  </si>
  <si>
    <t>Die Kosten einer</t>
  </si>
  <si>
    <t>für SGB V 
bzw. andere Leistungs-bereiche</t>
  </si>
  <si>
    <t>für SGB XI</t>
  </si>
  <si>
    <t>= Pflegepersonalkosten</t>
  </si>
  <si>
    <t>+ Sachkosten o. Inv.kosten-Anteil</t>
  </si>
  <si>
    <t>+ Investitionskosten gem. § 82 Abs. 2 SGB XI</t>
  </si>
  <si>
    <t>XXXXXXXX</t>
  </si>
  <si>
    <t>= Gesamtkosten pro Einsatz-Stunde (C)</t>
  </si>
  <si>
    <t>Einsatz-Stunde (C)</t>
  </si>
  <si>
    <t>+ Overhead-Personalkosten</t>
  </si>
  <si>
    <t>in €uro</t>
  </si>
  <si>
    <t>in €uro/Std.</t>
  </si>
  <si>
    <t>Kosten je Pflege-Stunde</t>
  </si>
  <si>
    <t>1.5.</t>
  </si>
  <si>
    <t>Summe der Personalkosten Pflege 
(1.1 bis 1.5.)</t>
  </si>
  <si>
    <r>
      <t xml:space="preserve">Examinierte Pflegefachkräfte 
</t>
    </r>
    <r>
      <rPr>
        <sz val="12"/>
        <rFont val="Arial"/>
        <family val="2"/>
      </rPr>
      <t>[mit mind. 3-jähriger Ausbildung]</t>
    </r>
  </si>
  <si>
    <t>1.4.</t>
  </si>
  <si>
    <r>
      <t xml:space="preserve">Ermittlung der Gesamtkosten 
</t>
    </r>
    <r>
      <rPr>
        <sz val="12"/>
        <rFont val="Arial"/>
        <family val="2"/>
      </rPr>
      <t>.. nicht relevant für die Ermittlung differenzierter Kosten (= 1.5 + 2.3 + 3.3)</t>
    </r>
  </si>
  <si>
    <t>e) Kosten im Durchschnitt</t>
  </si>
  <si>
    <r>
      <t xml:space="preserve">für SGB V 
</t>
    </r>
    <r>
      <rPr>
        <sz val="14"/>
        <rFont val="Arial"/>
        <family val="2"/>
      </rPr>
      <t xml:space="preserve">bzw. </t>
    </r>
    <r>
      <rPr>
        <b/>
        <sz val="16"/>
        <rFont val="Arial"/>
        <family val="2"/>
      </rPr>
      <t>andere Leistungs-bereiche</t>
    </r>
  </si>
  <si>
    <t>Pflegeassistentinnen, Betreuungs- und Hauswirtschafts - Mitarbeiterinnen</t>
  </si>
  <si>
    <r>
      <t>Mitarbeiter/innen im Bundesfreiwilligendienst (</t>
    </r>
    <r>
      <rPr>
        <b/>
        <sz val="11"/>
        <rFont val="Arial"/>
        <family val="2"/>
      </rPr>
      <t>BUFDI</t>
    </r>
    <r>
      <rPr>
        <sz val="11"/>
        <rFont val="Arial"/>
        <family val="2"/>
      </rPr>
      <t>s), im Freiwilligen Sozialen Jahr (</t>
    </r>
    <r>
      <rPr>
        <b/>
        <sz val="11"/>
        <rFont val="Arial"/>
        <family val="2"/>
      </rPr>
      <t>FSJ</t>
    </r>
    <r>
      <rPr>
        <sz val="11"/>
        <rFont val="Arial"/>
        <family val="2"/>
      </rPr>
      <t xml:space="preserve">) o.ä. </t>
    </r>
  </si>
  <si>
    <r>
      <t xml:space="preserve">Pflegekräfte, Pflegeassistentinnen
</t>
    </r>
    <r>
      <rPr>
        <sz val="12"/>
        <rFont val="Arial"/>
        <family val="2"/>
      </rPr>
      <t>[mit mind. 1-jähriger Ausbildung]</t>
    </r>
  </si>
  <si>
    <t>Netto-Stunden beim Kunden</t>
  </si>
  <si>
    <r>
      <t xml:space="preserve">Pflegekräfte, Pflegeassistent/-innen
</t>
    </r>
    <r>
      <rPr>
        <sz val="12"/>
        <rFont val="Arial"/>
        <family val="2"/>
      </rPr>
      <t>[mit mind. 1-jähriger Ausbildung]</t>
    </r>
  </si>
  <si>
    <t>Pflegeassistent/-innen, Betreuungs- und Hauswirtschafts-Mitarbeiter</t>
  </si>
  <si>
    <r>
      <t>Mitarbeiter/-innen im Bundesfreiwilligendienst (</t>
    </r>
    <r>
      <rPr>
        <b/>
        <sz val="11"/>
        <rFont val="Arial"/>
        <family val="2"/>
      </rPr>
      <t>BUFDI</t>
    </r>
    <r>
      <rPr>
        <sz val="11"/>
        <rFont val="Arial"/>
        <family val="2"/>
      </rPr>
      <t>s), im Freiwilligen Sozialen Jahr (</t>
    </r>
    <r>
      <rPr>
        <b/>
        <sz val="11"/>
        <rFont val="Arial"/>
        <family val="2"/>
      </rPr>
      <t>FSJ</t>
    </r>
    <r>
      <rPr>
        <sz val="11"/>
        <rFont val="Arial"/>
        <family val="2"/>
      </rPr>
      <t xml:space="preserve">) o.ä. </t>
    </r>
  </si>
  <si>
    <t>Kalkulationsmodell für alle Netto-Stunden (D)</t>
  </si>
  <si>
    <t>Kalkulationsmodell für alle Einsatz-Stunden (C)</t>
  </si>
  <si>
    <t>= Grundlage zur Berechnung von Leistungspauschalen, wo die Kosten für Fahrt- und Wegezeiten schon enthalten sein sollen</t>
  </si>
  <si>
    <t>= Grundlage für Vergütungsverhandlungen und 
zur Berechnung der Preise für Leistungen und Hausbesuchspauschalen)</t>
  </si>
  <si>
    <t>Netto-Stunde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</si>
</sst>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td.&quot;"/>
    <numFmt numFmtId="165" formatCode="#,##0\ &quot;€&quot;"/>
    <numFmt numFmtId="166" formatCode="#,##0.00\ &quot;€&quot;"/>
  </numFmts>
  <fonts count="19">
    <font>
      <sz val="11"/>
      <name val="FranklinGothic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FranklinGothic"/>
    </font>
    <font>
      <b/>
      <sz val="12"/>
      <color indexed="9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8"/>
      <color indexed="8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0" fontId="4" fillId="0" borderId="0" xfId="1" applyFont="1"/>
    <xf numFmtId="166" fontId="8" fillId="2" borderId="20" xfId="1" applyNumberFormat="1" applyFont="1" applyFill="1" applyBorder="1" applyAlignment="1">
      <alignment vertical="center"/>
    </xf>
    <xf numFmtId="166" fontId="8" fillId="2" borderId="21" xfId="1" applyNumberFormat="1" applyFont="1" applyFill="1" applyBorder="1" applyAlignment="1">
      <alignment vertical="center"/>
    </xf>
    <xf numFmtId="49" fontId="4" fillId="0" borderId="20" xfId="1" applyNumberFormat="1" applyFont="1" applyBorder="1" applyAlignment="1">
      <alignment vertical="center"/>
    </xf>
    <xf numFmtId="0" fontId="4" fillId="0" borderId="26" xfId="1" applyFont="1" applyBorder="1"/>
    <xf numFmtId="0" fontId="9" fillId="3" borderId="1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9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center"/>
    </xf>
    <xf numFmtId="0" fontId="4" fillId="3" borderId="0" xfId="1" applyFont="1" applyFill="1" applyAlignment="1">
      <alignment vertical="center"/>
    </xf>
    <xf numFmtId="0" fontId="4" fillId="3" borderId="0" xfId="1" applyFont="1" applyFill="1"/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vertical="center"/>
    </xf>
    <xf numFmtId="0" fontId="5" fillId="3" borderId="0" xfId="1" applyFont="1" applyFill="1"/>
    <xf numFmtId="16" fontId="3" fillId="3" borderId="8" xfId="1" applyNumberFormat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vertical="center"/>
    </xf>
    <xf numFmtId="0" fontId="5" fillId="3" borderId="9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/>
    </xf>
    <xf numFmtId="0" fontId="5" fillId="3" borderId="9" xfId="1" applyFont="1" applyFill="1" applyBorder="1" applyAlignment="1">
      <alignment vertical="center"/>
    </xf>
    <xf numFmtId="0" fontId="3" fillId="3" borderId="8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/>
    </xf>
    <xf numFmtId="0" fontId="4" fillId="3" borderId="11" xfId="1" applyFont="1" applyFill="1" applyBorder="1"/>
    <xf numFmtId="0" fontId="4" fillId="3" borderId="10" xfId="1" applyFont="1" applyFill="1" applyBorder="1"/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49" fontId="4" fillId="3" borderId="16" xfId="1" applyNumberFormat="1" applyFont="1" applyFill="1" applyBorder="1" applyAlignment="1">
      <alignment vertical="center"/>
    </xf>
    <xf numFmtId="0" fontId="4" fillId="3" borderId="24" xfId="1" applyFont="1" applyFill="1" applyBorder="1"/>
    <xf numFmtId="166" fontId="5" fillId="3" borderId="16" xfId="1" applyNumberFormat="1" applyFont="1" applyFill="1" applyBorder="1" applyAlignment="1">
      <alignment vertical="center"/>
    </xf>
    <xf numFmtId="166" fontId="5" fillId="3" borderId="17" xfId="1" applyNumberFormat="1" applyFont="1" applyFill="1" applyBorder="1" applyAlignment="1">
      <alignment vertical="center"/>
    </xf>
    <xf numFmtId="49" fontId="4" fillId="3" borderId="18" xfId="1" applyNumberFormat="1" applyFont="1" applyFill="1" applyBorder="1" applyAlignment="1">
      <alignment vertical="center"/>
    </xf>
    <xf numFmtId="0" fontId="4" fillId="3" borderId="25" xfId="1" applyFont="1" applyFill="1" applyBorder="1"/>
    <xf numFmtId="166" fontId="5" fillId="3" borderId="18" xfId="1" applyNumberFormat="1" applyFont="1" applyFill="1" applyBorder="1" applyAlignment="1">
      <alignment vertical="center"/>
    </xf>
    <xf numFmtId="166" fontId="5" fillId="3" borderId="19" xfId="1" applyNumberFormat="1" applyFont="1" applyFill="1" applyBorder="1" applyAlignment="1">
      <alignment vertical="center"/>
    </xf>
    <xf numFmtId="166" fontId="3" fillId="3" borderId="18" xfId="1" applyNumberFormat="1" applyFont="1" applyFill="1" applyBorder="1" applyAlignment="1">
      <alignment horizontal="right" vertical="center"/>
    </xf>
    <xf numFmtId="166" fontId="5" fillId="3" borderId="22" xfId="1" applyNumberFormat="1" applyFont="1" applyFill="1" applyBorder="1" applyAlignment="1">
      <alignment vertical="center"/>
    </xf>
    <xf numFmtId="166" fontId="5" fillId="3" borderId="23" xfId="1" applyNumberFormat="1" applyFont="1" applyFill="1" applyBorder="1" applyAlignment="1">
      <alignment vertical="center"/>
    </xf>
    <xf numFmtId="49" fontId="5" fillId="3" borderId="0" xfId="1" applyNumberFormat="1" applyFont="1" applyFill="1" applyAlignment="1">
      <alignment vertical="center"/>
    </xf>
    <xf numFmtId="49" fontId="4" fillId="3" borderId="20" xfId="1" applyNumberFormat="1" applyFont="1" applyFill="1" applyBorder="1" applyAlignment="1">
      <alignment vertical="center"/>
    </xf>
    <xf numFmtId="0" fontId="4" fillId="3" borderId="26" xfId="1" applyFont="1" applyFill="1" applyBorder="1"/>
    <xf numFmtId="0" fontId="5" fillId="3" borderId="4" xfId="1" applyFont="1" applyFill="1" applyBorder="1" applyAlignment="1">
      <alignment horizontal="right" vertical="center" wrapText="1"/>
    </xf>
    <xf numFmtId="0" fontId="5" fillId="3" borderId="5" xfId="1" applyFont="1" applyFill="1" applyBorder="1" applyAlignment="1">
      <alignment horizontal="right" vertical="center" wrapText="1"/>
    </xf>
    <xf numFmtId="0" fontId="3" fillId="4" borderId="4" xfId="1" applyFont="1" applyFill="1" applyBorder="1" applyAlignment="1">
      <alignment horizontal="right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left" vertical="center"/>
    </xf>
    <xf numFmtId="16" fontId="3" fillId="5" borderId="13" xfId="1" applyNumberFormat="1" applyFont="1" applyFill="1" applyBorder="1" applyAlignment="1">
      <alignment horizontal="left" vertical="center"/>
    </xf>
    <xf numFmtId="0" fontId="3" fillId="5" borderId="4" xfId="1" applyFont="1" applyFill="1" applyBorder="1" applyAlignment="1">
      <alignment vertical="center" wrapText="1"/>
    </xf>
    <xf numFmtId="165" fontId="1" fillId="5" borderId="4" xfId="1" applyNumberFormat="1" applyFont="1" applyFill="1" applyBorder="1" applyAlignment="1">
      <alignment vertical="center"/>
    </xf>
    <xf numFmtId="166" fontId="13" fillId="5" borderId="5" xfId="1" applyNumberFormat="1" applyFont="1" applyFill="1" applyBorder="1" applyAlignment="1">
      <alignment vertical="center"/>
    </xf>
    <xf numFmtId="166" fontId="1" fillId="5" borderId="15" xfId="1" applyNumberFormat="1" applyFont="1" applyFill="1" applyBorder="1" applyAlignment="1">
      <alignment vertical="center"/>
    </xf>
    <xf numFmtId="164" fontId="1" fillId="5" borderId="7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vertical="center" wrapText="1"/>
    </xf>
    <xf numFmtId="16" fontId="14" fillId="5" borderId="6" xfId="1" applyNumberFormat="1" applyFont="1" applyFill="1" applyBorder="1" applyAlignment="1">
      <alignment horizontal="left" vertical="center"/>
    </xf>
    <xf numFmtId="0" fontId="14" fillId="5" borderId="7" xfId="1" applyFont="1" applyFill="1" applyBorder="1" applyAlignment="1">
      <alignment vertical="center" wrapText="1"/>
    </xf>
    <xf numFmtId="165" fontId="1" fillId="5" borderId="7" xfId="1" applyNumberFormat="1" applyFont="1" applyFill="1" applyBorder="1" applyAlignment="1">
      <alignment vertical="center"/>
    </xf>
    <xf numFmtId="0" fontId="3" fillId="5" borderId="14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vertical="center" wrapText="1"/>
    </xf>
    <xf numFmtId="164" fontId="1" fillId="5" borderId="4" xfId="1" applyNumberFormat="1" applyFont="1" applyFill="1" applyBorder="1" applyAlignment="1">
      <alignment vertical="center"/>
    </xf>
    <xf numFmtId="166" fontId="1" fillId="5" borderId="5" xfId="1" applyNumberFormat="1" applyFont="1" applyFill="1" applyBorder="1" applyAlignment="1">
      <alignment vertical="center"/>
    </xf>
    <xf numFmtId="166" fontId="13" fillId="5" borderId="15" xfId="1" applyNumberFormat="1" applyFont="1" applyFill="1" applyBorder="1" applyAlignment="1">
      <alignment vertical="center"/>
    </xf>
    <xf numFmtId="0" fontId="3" fillId="5" borderId="6" xfId="1" applyFont="1" applyFill="1" applyBorder="1" applyAlignment="1">
      <alignment horizontal="left" vertical="center"/>
    </xf>
    <xf numFmtId="0" fontId="5" fillId="5" borderId="7" xfId="1" applyFont="1" applyFill="1" applyBorder="1" applyAlignment="1">
      <alignment vertical="center" wrapText="1"/>
    </xf>
    <xf numFmtId="165" fontId="1" fillId="6" borderId="4" xfId="1" applyNumberFormat="1" applyFont="1" applyFill="1" applyBorder="1" applyAlignment="1" applyProtection="1">
      <alignment vertical="center"/>
      <protection locked="0"/>
    </xf>
    <xf numFmtId="164" fontId="1" fillId="6" borderId="4" xfId="1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Alignment="1">
      <alignment horizontal="right"/>
    </xf>
    <xf numFmtId="0" fontId="18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2" fillId="5" borderId="29" xfId="1" applyFont="1" applyFill="1" applyBorder="1" applyAlignment="1">
      <alignment horizontal="left" vertical="center" wrapText="1"/>
    </xf>
    <xf numFmtId="0" fontId="5" fillId="5" borderId="29" xfId="1" applyFont="1" applyFill="1" applyBorder="1" applyAlignment="1">
      <alignment horizontal="left" vertical="center" wrapText="1"/>
    </xf>
    <xf numFmtId="0" fontId="5" fillId="5" borderId="30" xfId="1" applyFont="1" applyFill="1" applyBorder="1" applyAlignment="1">
      <alignment horizontal="left" vertical="center" wrapText="1"/>
    </xf>
    <xf numFmtId="0" fontId="17" fillId="3" borderId="28" xfId="1" applyFont="1" applyFill="1" applyBorder="1" applyAlignment="1">
      <alignment horizontal="right" wrapText="1"/>
    </xf>
    <xf numFmtId="0" fontId="17" fillId="3" borderId="22" xfId="1" applyFont="1" applyFill="1" applyBorder="1" applyAlignment="1">
      <alignment horizontal="right" wrapText="1"/>
    </xf>
    <xf numFmtId="49" fontId="1" fillId="3" borderId="11" xfId="1" applyNumberFormat="1" applyFont="1" applyFill="1" applyBorder="1" applyAlignment="1">
      <alignment horizontal="left" vertical="center" wrapText="1"/>
    </xf>
    <xf numFmtId="49" fontId="1" fillId="3" borderId="0" xfId="1" applyNumberFormat="1" applyFont="1" applyFill="1" applyAlignment="1">
      <alignment horizontal="left" vertical="center"/>
    </xf>
    <xf numFmtId="49" fontId="1" fillId="3" borderId="10" xfId="1" applyNumberFormat="1" applyFont="1" applyFill="1" applyBorder="1" applyAlignment="1">
      <alignment horizontal="left" vertical="center"/>
    </xf>
    <xf numFmtId="0" fontId="17" fillId="3" borderId="35" xfId="1" applyFont="1" applyFill="1" applyBorder="1" applyAlignment="1">
      <alignment horizontal="right" wrapText="1"/>
    </xf>
    <xf numFmtId="0" fontId="17" fillId="3" borderId="36" xfId="1" applyFont="1" applyFill="1" applyBorder="1" applyAlignment="1">
      <alignment horizontal="right" wrapText="1"/>
    </xf>
    <xf numFmtId="0" fontId="17" fillId="3" borderId="37" xfId="1" applyFont="1" applyFill="1" applyBorder="1" applyAlignment="1">
      <alignment horizontal="right" wrapText="1"/>
    </xf>
    <xf numFmtId="0" fontId="11" fillId="3" borderId="31" xfId="1" applyFont="1" applyFill="1" applyBorder="1" applyAlignment="1">
      <alignment horizontal="left" vertical="center" wrapText="1"/>
    </xf>
    <xf numFmtId="0" fontId="11" fillId="3" borderId="32" xfId="1" applyFont="1" applyFill="1" applyBorder="1" applyAlignment="1">
      <alignment horizontal="left" vertical="center" wrapText="1"/>
    </xf>
    <xf numFmtId="0" fontId="12" fillId="5" borderId="33" xfId="1" applyFont="1" applyFill="1" applyBorder="1" applyAlignment="1">
      <alignment horizontal="left" vertical="center" wrapText="1"/>
    </xf>
    <xf numFmtId="0" fontId="12" fillId="5" borderId="34" xfId="1" applyFont="1" applyFill="1" applyBorder="1" applyAlignment="1">
      <alignment horizontal="left" vertical="center" wrapText="1"/>
    </xf>
    <xf numFmtId="0" fontId="12" fillId="5" borderId="29" xfId="1" applyFont="1" applyFill="1" applyBorder="1" applyAlignment="1">
      <alignment horizontal="left" vertical="center"/>
    </xf>
    <xf numFmtId="0" fontId="12" fillId="5" borderId="30" xfId="1" applyFont="1" applyFill="1" applyBorder="1" applyAlignment="1">
      <alignment horizontal="left" vertical="center"/>
    </xf>
    <xf numFmtId="0" fontId="3" fillId="3" borderId="27" xfId="1" applyFont="1" applyFill="1" applyBorder="1" applyAlignment="1">
      <alignment horizontal="right" wrapText="1"/>
    </xf>
    <xf numFmtId="0" fontId="3" fillId="3" borderId="23" xfId="1" applyFont="1" applyFill="1" applyBorder="1" applyAlignment="1">
      <alignment horizontal="right" wrapText="1"/>
    </xf>
    <xf numFmtId="0" fontId="3" fillId="3" borderId="38" xfId="1" applyFont="1" applyFill="1" applyBorder="1" applyAlignment="1">
      <alignment horizontal="right" wrapText="1"/>
    </xf>
    <xf numFmtId="165" fontId="1" fillId="7" borderId="4" xfId="1" applyNumberFormat="1" applyFont="1" applyFill="1" applyBorder="1" applyAlignment="1" applyProtection="1">
      <alignment vertical="center"/>
      <protection locked="0"/>
    </xf>
  </cellXfs>
  <cellStyles count="2">
    <cellStyle name="Standard" xfId="0" builtinId="0"/>
    <cellStyle name="Standard_Kalkulation von Stundensätzen 2000" xfId="1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80"/>
  <sheetViews>
    <sheetView zoomScaleNormal="100" workbookViewId="0">
      <selection activeCell="C10" sqref="C10"/>
    </sheetView>
  </sheetViews>
  <sheetFormatPr baseColWidth="10" defaultColWidth="9.75" defaultRowHeight="12.75"/>
  <cols>
    <col min="1" max="1" width="4.0625" style="1" customWidth="1"/>
    <col min="2" max="2" width="42.75" style="1" customWidth="1"/>
    <col min="3" max="3" width="15.75" style="1" customWidth="1"/>
    <col min="4" max="4" width="16.9375" style="1" customWidth="1"/>
    <col min="5" max="5" width="20.125" style="1" customWidth="1"/>
    <col min="6" max="8" width="5.9375" style="11" customWidth="1"/>
    <col min="9" max="38" width="9.75" style="11"/>
    <col min="39" max="16384" width="9.75" style="1"/>
  </cols>
  <sheetData>
    <row r="1" spans="1:6" s="11" customFormat="1" ht="36" customHeight="1">
      <c r="A1" s="6" t="s">
        <v>59</v>
      </c>
      <c r="B1" s="7"/>
      <c r="C1" s="7"/>
      <c r="D1" s="8"/>
      <c r="E1" s="9"/>
      <c r="F1" s="10"/>
    </row>
    <row r="2" spans="1:6" s="11" customFormat="1" ht="44.2" customHeight="1">
      <c r="A2" s="78" t="s">
        <v>61</v>
      </c>
      <c r="B2" s="79"/>
      <c r="C2" s="79"/>
      <c r="D2" s="79"/>
      <c r="E2" s="80"/>
      <c r="F2" s="10"/>
    </row>
    <row r="3" spans="1:6" ht="50.2" customHeight="1">
      <c r="A3" s="84" t="s">
        <v>0</v>
      </c>
      <c r="B3" s="85"/>
      <c r="C3" s="46" t="s">
        <v>1</v>
      </c>
      <c r="D3" s="48" t="s">
        <v>23</v>
      </c>
      <c r="E3" s="47" t="s">
        <v>2</v>
      </c>
      <c r="F3" s="10"/>
    </row>
    <row r="4" spans="1:6" ht="18" customHeight="1" thickBot="1">
      <c r="A4" s="12" t="s">
        <v>3</v>
      </c>
      <c r="B4" s="13" t="s">
        <v>4</v>
      </c>
      <c r="C4" s="14" t="s">
        <v>41</v>
      </c>
      <c r="D4" s="49" t="s">
        <v>5</v>
      </c>
      <c r="E4" s="15" t="s">
        <v>42</v>
      </c>
      <c r="F4" s="10"/>
    </row>
    <row r="5" spans="1:6" ht="32.200000000000003" customHeight="1">
      <c r="A5" s="50" t="s">
        <v>6</v>
      </c>
      <c r="B5" s="86" t="s">
        <v>7</v>
      </c>
      <c r="C5" s="86"/>
      <c r="D5" s="86"/>
      <c r="E5" s="87"/>
      <c r="F5" s="10"/>
    </row>
    <row r="6" spans="1:6" ht="32.200000000000003" customHeight="1">
      <c r="A6" s="51" t="s">
        <v>8</v>
      </c>
      <c r="B6" s="52" t="s">
        <v>46</v>
      </c>
      <c r="C6" s="93">
        <v>355107</v>
      </c>
      <c r="D6" s="69">
        <v>6962.874832806091</v>
      </c>
      <c r="E6" s="54">
        <f>IF(ISNUMBER(C6/D6),(C6/D6),"")</f>
        <v>51.000055081686597</v>
      </c>
      <c r="F6" s="10"/>
    </row>
    <row r="7" spans="1:6" ht="32.200000000000003" customHeight="1">
      <c r="A7" s="51" t="s">
        <v>9</v>
      </c>
      <c r="B7" s="52" t="s">
        <v>55</v>
      </c>
      <c r="C7" s="93">
        <v>196592</v>
      </c>
      <c r="D7" s="69">
        <v>4571.9104056718743</v>
      </c>
      <c r="E7" s="54">
        <f>IF(ISNUMBER(C7/D7),(C7/D7),"")</f>
        <v>42.999967750048114</v>
      </c>
      <c r="F7" s="10"/>
    </row>
    <row r="8" spans="1:6" ht="32.200000000000003" customHeight="1">
      <c r="A8" s="51" t="s">
        <v>10</v>
      </c>
      <c r="B8" s="52" t="s">
        <v>56</v>
      </c>
      <c r="C8" s="93">
        <v>59612</v>
      </c>
      <c r="D8" s="69">
        <v>1568.7194294133635</v>
      </c>
      <c r="E8" s="54">
        <f>IF(ISNUMBER(C8/D8),(C8/D8),"")</f>
        <v>38.000421797728634</v>
      </c>
      <c r="F8" s="10"/>
    </row>
    <row r="9" spans="1:6" ht="32.200000000000003" customHeight="1">
      <c r="A9" s="51" t="s">
        <v>47</v>
      </c>
      <c r="B9" s="57" t="s">
        <v>57</v>
      </c>
      <c r="C9" s="93">
        <v>31806</v>
      </c>
      <c r="D9" s="69">
        <v>2446.6159709015592</v>
      </c>
      <c r="E9" s="54">
        <f>IF(ISNUMBER(C9/D9),(C9/D9),"")</f>
        <v>12.999996884790928</v>
      </c>
      <c r="F9" s="10"/>
    </row>
    <row r="10" spans="1:6" ht="36" customHeight="1" thickBot="1">
      <c r="A10" s="58" t="s">
        <v>44</v>
      </c>
      <c r="B10" s="59" t="s">
        <v>45</v>
      </c>
      <c r="C10" s="60">
        <f>SUM(C6:C9)</f>
        <v>643117</v>
      </c>
      <c r="D10" s="56">
        <f>SUM(D6:D9)</f>
        <v>15550.120638792889</v>
      </c>
      <c r="E10" s="55">
        <f>C10/D10</f>
        <v>41.357685572909055</v>
      </c>
      <c r="F10" s="10"/>
    </row>
    <row r="11" spans="1:6" s="17" customFormat="1" ht="15.4" thickBot="1">
      <c r="A11" s="18"/>
      <c r="B11" s="19"/>
      <c r="C11" s="19"/>
      <c r="D11" s="20"/>
      <c r="E11" s="21"/>
      <c r="F11" s="16"/>
    </row>
    <row r="12" spans="1:6" ht="36" customHeight="1">
      <c r="A12" s="61" t="s">
        <v>11</v>
      </c>
      <c r="B12" s="88" t="s">
        <v>28</v>
      </c>
      <c r="C12" s="88"/>
      <c r="D12" s="88"/>
      <c r="E12" s="89"/>
      <c r="F12" s="10"/>
    </row>
    <row r="13" spans="1:6" ht="32.200000000000003" customHeight="1">
      <c r="A13" s="51" t="s">
        <v>12</v>
      </c>
      <c r="B13" s="62" t="s">
        <v>24</v>
      </c>
      <c r="C13" s="68">
        <v>124400.96511034312</v>
      </c>
      <c r="D13" s="63">
        <f>$D$10</f>
        <v>15550.120638792889</v>
      </c>
      <c r="E13" s="64">
        <f>C13/D13</f>
        <v>8.0000000000000018</v>
      </c>
      <c r="F13" s="10"/>
    </row>
    <row r="14" spans="1:6" ht="32.200000000000003" customHeight="1">
      <c r="A14" s="51" t="s">
        <v>13</v>
      </c>
      <c r="B14" s="62" t="s">
        <v>25</v>
      </c>
      <c r="C14" s="68">
        <v>108850.84447155023</v>
      </c>
      <c r="D14" s="63">
        <f>$D$10</f>
        <v>15550.120638792889</v>
      </c>
      <c r="E14" s="64">
        <f>C14/D14</f>
        <v>7</v>
      </c>
      <c r="F14" s="10"/>
    </row>
    <row r="15" spans="1:6" ht="32.200000000000003" customHeight="1" thickBot="1">
      <c r="A15" s="58" t="s">
        <v>14</v>
      </c>
      <c r="B15" s="59" t="s">
        <v>15</v>
      </c>
      <c r="C15" s="60">
        <f>SUM(C13:C14)</f>
        <v>233251.80958189335</v>
      </c>
      <c r="D15" s="56">
        <f>$D$10</f>
        <v>15550.120638792889</v>
      </c>
      <c r="E15" s="65">
        <f>C15/D15</f>
        <v>15.000000000000002</v>
      </c>
      <c r="F15" s="10"/>
    </row>
    <row r="16" spans="1:6" s="17" customFormat="1" ht="18" customHeight="1" thickBot="1">
      <c r="A16" s="18"/>
      <c r="B16" s="19"/>
      <c r="C16" s="19"/>
      <c r="D16" s="22"/>
      <c r="E16" s="21"/>
      <c r="F16" s="16"/>
    </row>
    <row r="17" spans="1:6" ht="36" customHeight="1">
      <c r="A17" s="61" t="s">
        <v>16</v>
      </c>
      <c r="B17" s="88" t="s">
        <v>29</v>
      </c>
      <c r="C17" s="88"/>
      <c r="D17" s="88"/>
      <c r="E17" s="89"/>
      <c r="F17" s="10"/>
    </row>
    <row r="18" spans="1:6" ht="32.200000000000003" customHeight="1">
      <c r="A18" s="51" t="s">
        <v>17</v>
      </c>
      <c r="B18" s="62" t="s">
        <v>26</v>
      </c>
      <c r="C18" s="68">
        <v>62200.482555171548</v>
      </c>
      <c r="D18" s="63">
        <f>$D$10</f>
        <v>15550.120638792889</v>
      </c>
      <c r="E18" s="64">
        <f>C18/D18</f>
        <v>3.9999999999999996</v>
      </c>
      <c r="F18" s="10"/>
    </row>
    <row r="19" spans="1:6" ht="32.200000000000003" customHeight="1">
      <c r="A19" s="51" t="s">
        <v>18</v>
      </c>
      <c r="B19" s="62" t="s">
        <v>27</v>
      </c>
      <c r="C19" s="68">
        <v>101075.78415215378</v>
      </c>
      <c r="D19" s="63">
        <f>$D$10</f>
        <v>15550.120638792889</v>
      </c>
      <c r="E19" s="64">
        <f>C19/D19</f>
        <v>6.5</v>
      </c>
      <c r="F19" s="10"/>
    </row>
    <row r="20" spans="1:6" ht="32.200000000000003" customHeight="1" thickBot="1">
      <c r="A20" s="58" t="s">
        <v>19</v>
      </c>
      <c r="B20" s="59" t="s">
        <v>20</v>
      </c>
      <c r="C20" s="60">
        <f>SUM(C18:C19)</f>
        <v>163276.26670732533</v>
      </c>
      <c r="D20" s="56">
        <f>$D$10</f>
        <v>15550.120638792889</v>
      </c>
      <c r="E20" s="65">
        <f>C20/D20</f>
        <v>10.5</v>
      </c>
      <c r="F20" s="10"/>
    </row>
    <row r="21" spans="1:6" s="17" customFormat="1" ht="18" customHeight="1" thickBot="1">
      <c r="A21" s="23"/>
      <c r="B21" s="19"/>
      <c r="C21" s="24"/>
      <c r="D21" s="25"/>
      <c r="E21" s="26"/>
      <c r="F21" s="16"/>
    </row>
    <row r="22" spans="1:6" ht="42" customHeight="1">
      <c r="A22" s="61" t="s">
        <v>21</v>
      </c>
      <c r="B22" s="73" t="s">
        <v>30</v>
      </c>
      <c r="C22" s="74"/>
      <c r="D22" s="74"/>
      <c r="E22" s="75"/>
      <c r="F22" s="10"/>
    </row>
    <row r="23" spans="1:6" ht="24" customHeight="1" thickBot="1">
      <c r="A23" s="66"/>
      <c r="B23" s="67"/>
      <c r="C23" s="60">
        <f>C15+C20</f>
        <v>396528.07628921868</v>
      </c>
      <c r="D23" s="56">
        <f>$D$10</f>
        <v>15550.120638792889</v>
      </c>
      <c r="E23" s="65">
        <f>C23/D23</f>
        <v>25.5</v>
      </c>
    </row>
    <row r="24" spans="1:6" s="11" customFormat="1" ht="13.15" thickBot="1">
      <c r="A24" s="27"/>
      <c r="E24" s="28"/>
    </row>
    <row r="25" spans="1:6" ht="42" customHeight="1">
      <c r="A25" s="61" t="s">
        <v>22</v>
      </c>
      <c r="B25" s="73" t="s">
        <v>48</v>
      </c>
      <c r="C25" s="74"/>
      <c r="D25" s="74"/>
      <c r="E25" s="75"/>
    </row>
    <row r="26" spans="1:6" ht="24" customHeight="1" thickBot="1">
      <c r="A26" s="66"/>
      <c r="B26" s="67"/>
      <c r="C26" s="60">
        <f>C20+C15+C10</f>
        <v>1039645.0762892186</v>
      </c>
      <c r="D26" s="56">
        <f>$D$10</f>
        <v>15550.120638792889</v>
      </c>
      <c r="E26" s="55">
        <f>C26/D26</f>
        <v>66.857685572909048</v>
      </c>
    </row>
    <row r="27" spans="1:6" s="11" customFormat="1"/>
    <row r="28" spans="1:6" s="11" customFormat="1" ht="13.15" thickBot="1"/>
    <row r="29" spans="1:6" s="11" customFormat="1" ht="22.15">
      <c r="B29" s="71" t="s">
        <v>31</v>
      </c>
      <c r="E29" s="81" t="s">
        <v>50</v>
      </c>
    </row>
    <row r="30" spans="1:6" s="11" customFormat="1" ht="22.9" customHeight="1">
      <c r="A30" s="16"/>
      <c r="B30" s="72" t="s">
        <v>39</v>
      </c>
      <c r="E30" s="82"/>
    </row>
    <row r="31" spans="1:6" s="11" customFormat="1" ht="15.4" thickBot="1">
      <c r="A31" s="16"/>
      <c r="D31" s="29"/>
      <c r="E31" s="82"/>
    </row>
    <row r="32" spans="1:6" s="11" customFormat="1" ht="16.5" customHeight="1" thickTop="1">
      <c r="A32" s="16"/>
      <c r="B32" s="30"/>
      <c r="D32" s="76" t="s">
        <v>33</v>
      </c>
      <c r="E32" s="82"/>
    </row>
    <row r="33" spans="1:5" s="11" customFormat="1" ht="15.75" customHeight="1" thickBot="1">
      <c r="A33" s="16"/>
      <c r="B33" s="31" t="str">
        <f>CONCATENATE("a) ","für ",B6)</f>
        <v>a) für Examinierte Pflegefachkräfte 
[mit mind. 3-jähriger Ausbildung]</v>
      </c>
      <c r="D33" s="77"/>
      <c r="E33" s="83"/>
    </row>
    <row r="34" spans="1:5" s="11" customFormat="1" ht="15.4" thickTop="1">
      <c r="A34" s="16"/>
      <c r="B34" s="32" t="s">
        <v>34</v>
      </c>
      <c r="C34" s="33"/>
      <c r="D34" s="34">
        <f>$E$6</f>
        <v>51.000055081686597</v>
      </c>
      <c r="E34" s="35">
        <f>$E$6</f>
        <v>51.000055081686597</v>
      </c>
    </row>
    <row r="35" spans="1:5" s="11" customFormat="1" ht="15">
      <c r="A35" s="16"/>
      <c r="B35" s="36" t="s">
        <v>40</v>
      </c>
      <c r="C35" s="37"/>
      <c r="D35" s="38">
        <f>$E$15</f>
        <v>15.000000000000002</v>
      </c>
      <c r="E35" s="39">
        <f>$E$15</f>
        <v>15.000000000000002</v>
      </c>
    </row>
    <row r="36" spans="1:5" s="11" customFormat="1" ht="15">
      <c r="A36" s="16"/>
      <c r="B36" s="36" t="s">
        <v>35</v>
      </c>
      <c r="C36" s="37"/>
      <c r="D36" s="38">
        <f>$E$18</f>
        <v>3.9999999999999996</v>
      </c>
      <c r="E36" s="39">
        <f>$E$18</f>
        <v>3.9999999999999996</v>
      </c>
    </row>
    <row r="37" spans="1:5" s="11" customFormat="1" ht="15">
      <c r="A37" s="16"/>
      <c r="B37" s="36" t="s">
        <v>36</v>
      </c>
      <c r="C37" s="37"/>
      <c r="D37" s="40" t="s">
        <v>37</v>
      </c>
      <c r="E37" s="39">
        <f>$E$19</f>
        <v>6.5</v>
      </c>
    </row>
    <row r="38" spans="1:5" ht="15.4" thickBot="1">
      <c r="A38" s="16"/>
      <c r="B38" s="44" t="s">
        <v>38</v>
      </c>
      <c r="C38" s="45"/>
      <c r="D38" s="2">
        <f>SUM(D34:D37)</f>
        <v>70.000055081686597</v>
      </c>
      <c r="E38" s="3">
        <f>SUM(E34:E37)</f>
        <v>76.500055081686597</v>
      </c>
    </row>
    <row r="39" spans="1:5" s="11" customFormat="1" ht="15.4" thickTop="1">
      <c r="A39" s="16"/>
      <c r="B39" s="43"/>
      <c r="D39" s="41"/>
      <c r="E39" s="42"/>
    </row>
    <row r="40" spans="1:5" s="11" customFormat="1" ht="15.4" thickBot="1">
      <c r="A40" s="16"/>
      <c r="B40" s="31" t="str">
        <f>CONCATENATE("b) ","für ",B7)</f>
        <v>b) für Pflegekräfte, Pflegeassistent/-innen
[mit mind. 1-jähriger Ausbildung]</v>
      </c>
      <c r="D40" s="41"/>
      <c r="E40" s="42"/>
    </row>
    <row r="41" spans="1:5" s="11" customFormat="1" ht="15.4" thickTop="1">
      <c r="A41" s="16"/>
      <c r="B41" s="32" t="s">
        <v>34</v>
      </c>
      <c r="C41" s="33"/>
      <c r="D41" s="34">
        <f>$E$7</f>
        <v>42.999967750048114</v>
      </c>
      <c r="E41" s="35">
        <f>$E$7</f>
        <v>42.999967750048114</v>
      </c>
    </row>
    <row r="42" spans="1:5" s="11" customFormat="1" ht="15">
      <c r="A42" s="16"/>
      <c r="B42" s="36" t="s">
        <v>40</v>
      </c>
      <c r="C42" s="37"/>
      <c r="D42" s="38">
        <f>$E$15</f>
        <v>15.000000000000002</v>
      </c>
      <c r="E42" s="39">
        <f>$E$15</f>
        <v>15.000000000000002</v>
      </c>
    </row>
    <row r="43" spans="1:5" s="11" customFormat="1" ht="15">
      <c r="A43" s="16"/>
      <c r="B43" s="36" t="s">
        <v>35</v>
      </c>
      <c r="C43" s="37"/>
      <c r="D43" s="38">
        <f>$E$18</f>
        <v>3.9999999999999996</v>
      </c>
      <c r="E43" s="39">
        <f>$E$18</f>
        <v>3.9999999999999996</v>
      </c>
    </row>
    <row r="44" spans="1:5" s="11" customFormat="1" ht="15">
      <c r="A44" s="16"/>
      <c r="B44" s="36" t="s">
        <v>36</v>
      </c>
      <c r="C44" s="37"/>
      <c r="D44" s="40" t="s">
        <v>37</v>
      </c>
      <c r="E44" s="39">
        <f>$E$19</f>
        <v>6.5</v>
      </c>
    </row>
    <row r="45" spans="1:5" ht="15.4" thickBot="1">
      <c r="A45" s="16"/>
      <c r="B45" s="44" t="s">
        <v>38</v>
      </c>
      <c r="C45" s="45"/>
      <c r="D45" s="2">
        <f>SUM(D41:D44)</f>
        <v>61.999967750048114</v>
      </c>
      <c r="E45" s="3">
        <f>SUM(E41:E44)</f>
        <v>68.499967750048114</v>
      </c>
    </row>
    <row r="46" spans="1:5" s="11" customFormat="1" ht="15.4" thickTop="1">
      <c r="A46" s="16"/>
      <c r="B46" s="43"/>
      <c r="D46" s="41"/>
      <c r="E46" s="42"/>
    </row>
    <row r="47" spans="1:5" s="11" customFormat="1" ht="15.4" thickBot="1">
      <c r="A47" s="16"/>
      <c r="B47" s="31" t="str">
        <f>CONCATENATE("c) ","für ",B8)</f>
        <v>c) für Pflegeassistent/-innen, Betreuungs- und Hauswirtschafts-Mitarbeiter</v>
      </c>
      <c r="D47" s="41"/>
      <c r="E47" s="42"/>
    </row>
    <row r="48" spans="1:5" s="11" customFormat="1" ht="15.4" thickTop="1">
      <c r="A48" s="16"/>
      <c r="B48" s="32" t="s">
        <v>34</v>
      </c>
      <c r="C48" s="33"/>
      <c r="D48" s="34">
        <f>$E$8</f>
        <v>38.000421797728634</v>
      </c>
      <c r="E48" s="35">
        <f>$E$8</f>
        <v>38.000421797728634</v>
      </c>
    </row>
    <row r="49" spans="1:5" s="11" customFormat="1" ht="15">
      <c r="A49" s="16"/>
      <c r="B49" s="36" t="s">
        <v>40</v>
      </c>
      <c r="C49" s="37"/>
      <c r="D49" s="38">
        <f>$E$15</f>
        <v>15.000000000000002</v>
      </c>
      <c r="E49" s="39">
        <f>$E$15</f>
        <v>15.000000000000002</v>
      </c>
    </row>
    <row r="50" spans="1:5" s="11" customFormat="1" ht="15">
      <c r="A50" s="16"/>
      <c r="B50" s="36" t="s">
        <v>35</v>
      </c>
      <c r="C50" s="37"/>
      <c r="D50" s="38">
        <f>$E$18</f>
        <v>3.9999999999999996</v>
      </c>
      <c r="E50" s="39">
        <f>$E$18</f>
        <v>3.9999999999999996</v>
      </c>
    </row>
    <row r="51" spans="1:5" s="11" customFormat="1" ht="15">
      <c r="A51" s="16"/>
      <c r="B51" s="36" t="s">
        <v>36</v>
      </c>
      <c r="C51" s="37"/>
      <c r="D51" s="40" t="s">
        <v>37</v>
      </c>
      <c r="E51" s="39">
        <f>$E$19</f>
        <v>6.5</v>
      </c>
    </row>
    <row r="52" spans="1:5" ht="15.4" thickBot="1">
      <c r="A52" s="16"/>
      <c r="B52" s="44" t="s">
        <v>38</v>
      </c>
      <c r="C52" s="45"/>
      <c r="D52" s="2">
        <f>SUM(D48:D51)</f>
        <v>57.000421797728634</v>
      </c>
      <c r="E52" s="3">
        <f>SUM(E48:E51)</f>
        <v>63.500421797728634</v>
      </c>
    </row>
    <row r="53" spans="1:5" s="11" customFormat="1" ht="15.4" thickTop="1">
      <c r="A53" s="16"/>
      <c r="B53" s="43"/>
      <c r="D53" s="41"/>
      <c r="E53" s="42"/>
    </row>
    <row r="54" spans="1:5" s="11" customFormat="1" ht="15.4" thickBot="1">
      <c r="A54" s="16"/>
      <c r="B54" s="31" t="str">
        <f>CONCATENATE("d) ","für ",B9)</f>
        <v xml:space="preserve">d) für Mitarbeiter/-innen im Bundesfreiwilligendienst (BUFDIs), im Freiwilligen Sozialen Jahr (FSJ) o.ä. </v>
      </c>
      <c r="D54" s="41"/>
      <c r="E54" s="42"/>
    </row>
    <row r="55" spans="1:5" s="11" customFormat="1" ht="15.4" thickTop="1">
      <c r="A55" s="16"/>
      <c r="B55" s="32" t="s">
        <v>34</v>
      </c>
      <c r="C55" s="33"/>
      <c r="D55" s="34">
        <f>$E$9</f>
        <v>12.999996884790928</v>
      </c>
      <c r="E55" s="35">
        <f>$E$9</f>
        <v>12.999996884790928</v>
      </c>
    </row>
    <row r="56" spans="1:5" s="11" customFormat="1" ht="15">
      <c r="A56" s="16"/>
      <c r="B56" s="36" t="s">
        <v>40</v>
      </c>
      <c r="C56" s="37"/>
      <c r="D56" s="38">
        <f>$E$15</f>
        <v>15.000000000000002</v>
      </c>
      <c r="E56" s="39">
        <f>$E$15</f>
        <v>15.000000000000002</v>
      </c>
    </row>
    <row r="57" spans="1:5" s="11" customFormat="1" ht="15">
      <c r="A57" s="10"/>
      <c r="B57" s="36" t="s">
        <v>35</v>
      </c>
      <c r="C57" s="37"/>
      <c r="D57" s="38">
        <f>$E$18</f>
        <v>3.9999999999999996</v>
      </c>
      <c r="E57" s="39">
        <f>$E$18</f>
        <v>3.9999999999999996</v>
      </c>
    </row>
    <row r="58" spans="1:5" s="11" customFormat="1" ht="15">
      <c r="A58" s="10"/>
      <c r="B58" s="36" t="s">
        <v>36</v>
      </c>
      <c r="C58" s="37"/>
      <c r="D58" s="40" t="s">
        <v>37</v>
      </c>
      <c r="E58" s="39">
        <f>$E$19</f>
        <v>6.5</v>
      </c>
    </row>
    <row r="59" spans="1:5" ht="15.4" thickBot="1">
      <c r="B59" s="4" t="s">
        <v>38</v>
      </c>
      <c r="C59" s="5"/>
      <c r="D59" s="2">
        <f>SUM(D55:D58)</f>
        <v>31.999996884790932</v>
      </c>
      <c r="E59" s="3">
        <f>SUM(E55:E58)</f>
        <v>38.499996884790932</v>
      </c>
    </row>
    <row r="60" spans="1:5" s="11" customFormat="1" ht="15.4" thickTop="1">
      <c r="D60" s="41"/>
      <c r="E60" s="42"/>
    </row>
    <row r="61" spans="1:5" s="11" customFormat="1" ht="15.4" thickBot="1">
      <c r="B61" s="31" t="s">
        <v>49</v>
      </c>
      <c r="D61" s="41"/>
      <c r="E61" s="42"/>
    </row>
    <row r="62" spans="1:5" s="11" customFormat="1" ht="15.4" thickTop="1">
      <c r="B62" s="32" t="s">
        <v>34</v>
      </c>
      <c r="C62" s="33"/>
      <c r="D62" s="34">
        <f>E10</f>
        <v>41.357685572909055</v>
      </c>
      <c r="E62" s="35">
        <f>E10</f>
        <v>41.357685572909055</v>
      </c>
    </row>
    <row r="63" spans="1:5" s="11" customFormat="1" ht="15">
      <c r="B63" s="36" t="s">
        <v>40</v>
      </c>
      <c r="C63" s="37"/>
      <c r="D63" s="38">
        <f>$E$15</f>
        <v>15.000000000000002</v>
      </c>
      <c r="E63" s="39">
        <f>$E$15</f>
        <v>15.000000000000002</v>
      </c>
    </row>
    <row r="64" spans="1:5" s="11" customFormat="1" ht="15">
      <c r="B64" s="36" t="s">
        <v>35</v>
      </c>
      <c r="C64" s="37"/>
      <c r="D64" s="38">
        <f>$E$18</f>
        <v>3.9999999999999996</v>
      </c>
      <c r="E64" s="39">
        <f>$E$18</f>
        <v>3.9999999999999996</v>
      </c>
    </row>
    <row r="65" spans="1:5" s="11" customFormat="1" ht="15">
      <c r="B65" s="36" t="s">
        <v>36</v>
      </c>
      <c r="C65" s="37"/>
      <c r="D65" s="40" t="s">
        <v>37</v>
      </c>
      <c r="E65" s="39">
        <f>$E$19</f>
        <v>6.5</v>
      </c>
    </row>
    <row r="66" spans="1:5" ht="15.4" thickBot="1">
      <c r="A66" s="11"/>
      <c r="B66" s="44" t="s">
        <v>38</v>
      </c>
      <c r="C66" s="45"/>
      <c r="D66" s="2">
        <f>SUM(D62:D65)</f>
        <v>60.357685572909055</v>
      </c>
      <c r="E66" s="3">
        <f>SUM(E62:E65)</f>
        <v>66.857685572909048</v>
      </c>
    </row>
    <row r="67" spans="1:5" s="11" customFormat="1" ht="13.15" thickTop="1"/>
    <row r="68" spans="1:5" s="11" customFormat="1"/>
    <row r="69" spans="1:5" s="11" customFormat="1"/>
    <row r="70" spans="1:5" s="11" customFormat="1"/>
    <row r="71" spans="1:5" s="11" customFormat="1"/>
    <row r="72" spans="1:5" s="11" customFormat="1"/>
    <row r="73" spans="1:5" s="11" customFormat="1"/>
    <row r="74" spans="1:5" s="11" customFormat="1"/>
    <row r="75" spans="1:5" s="11" customFormat="1"/>
    <row r="76" spans="1:5" s="11" customFormat="1"/>
    <row r="77" spans="1:5" s="11" customFormat="1"/>
    <row r="78" spans="1:5" s="11" customFormat="1"/>
    <row r="79" spans="1:5" s="11" customFormat="1"/>
    <row r="80" spans="1:5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  <row r="390" s="11" customFormat="1"/>
    <row r="391" s="11" customFormat="1"/>
    <row r="392" s="11" customFormat="1"/>
    <row r="393" s="11" customFormat="1"/>
    <row r="394" s="11" customFormat="1"/>
    <row r="395" s="11" customFormat="1"/>
    <row r="396" s="11" customFormat="1"/>
    <row r="397" s="11" customFormat="1"/>
    <row r="398" s="11" customFormat="1"/>
    <row r="399" s="11" customFormat="1"/>
    <row r="400" s="11" customFormat="1"/>
    <row r="401" s="11" customFormat="1"/>
    <row r="402" s="11" customFormat="1"/>
    <row r="403" s="11" customFormat="1"/>
    <row r="404" s="11" customFormat="1"/>
    <row r="405" s="11" customFormat="1"/>
    <row r="406" s="11" customFormat="1"/>
    <row r="407" s="11" customFormat="1"/>
    <row r="408" s="11" customFormat="1"/>
    <row r="409" s="11" customFormat="1"/>
    <row r="410" s="11" customFormat="1"/>
    <row r="411" s="11" customFormat="1"/>
    <row r="412" s="11" customFormat="1"/>
    <row r="413" s="11" customFormat="1"/>
    <row r="414" s="11" customFormat="1"/>
    <row r="415" s="11" customFormat="1"/>
    <row r="416" s="11" customFormat="1"/>
    <row r="417" s="11" customFormat="1"/>
    <row r="418" s="11" customFormat="1"/>
    <row r="419" s="11" customFormat="1"/>
    <row r="420" s="11" customFormat="1"/>
    <row r="421" s="11" customFormat="1"/>
    <row r="422" s="11" customFormat="1"/>
    <row r="423" s="11" customFormat="1"/>
    <row r="424" s="11" customFormat="1"/>
    <row r="425" s="11" customFormat="1"/>
    <row r="426" s="11" customFormat="1"/>
    <row r="427" s="11" customFormat="1"/>
    <row r="428" s="11" customFormat="1"/>
    <row r="429" s="11" customFormat="1"/>
    <row r="430" s="11" customFormat="1"/>
    <row r="431" s="11" customFormat="1"/>
    <row r="432" s="11" customFormat="1"/>
    <row r="433" s="11" customFormat="1"/>
    <row r="434" s="11" customFormat="1"/>
    <row r="435" s="11" customFormat="1"/>
    <row r="436" s="11" customFormat="1"/>
    <row r="437" s="11" customFormat="1"/>
    <row r="438" s="11" customFormat="1"/>
    <row r="439" s="11" customFormat="1"/>
    <row r="440" s="11" customFormat="1"/>
    <row r="441" s="11" customFormat="1"/>
    <row r="442" s="11" customFormat="1"/>
    <row r="443" s="11" customFormat="1"/>
    <row r="444" s="11" customFormat="1"/>
    <row r="445" s="11" customFormat="1"/>
    <row r="446" s="11" customFormat="1"/>
    <row r="447" s="11" customFormat="1"/>
    <row r="448" s="11" customFormat="1"/>
    <row r="449" s="11" customFormat="1"/>
    <row r="450" s="11" customFormat="1"/>
    <row r="451" s="11" customFormat="1"/>
    <row r="452" s="11" customFormat="1"/>
    <row r="453" s="11" customFormat="1"/>
    <row r="454" s="11" customFormat="1"/>
    <row r="455" s="11" customFormat="1"/>
    <row r="456" s="11" customFormat="1"/>
    <row r="457" s="11" customFormat="1"/>
    <row r="458" s="11" customFormat="1"/>
    <row r="459" s="11" customFormat="1"/>
    <row r="460" s="11" customFormat="1"/>
    <row r="461" s="11" customFormat="1"/>
    <row r="462" s="11" customFormat="1"/>
    <row r="463" s="11" customFormat="1"/>
    <row r="464" s="11" customFormat="1"/>
    <row r="465" s="11" customFormat="1"/>
    <row r="466" s="11" customFormat="1"/>
    <row r="467" s="11" customFormat="1"/>
    <row r="468" s="11" customFormat="1"/>
    <row r="469" s="11" customFormat="1"/>
    <row r="470" s="11" customFormat="1"/>
    <row r="471" s="11" customFormat="1"/>
    <row r="472" s="11" customFormat="1"/>
    <row r="473" s="11" customFormat="1"/>
    <row r="474" s="11" customFormat="1"/>
    <row r="475" s="11" customFormat="1"/>
    <row r="476" s="11" customFormat="1"/>
    <row r="477" s="11" customFormat="1"/>
    <row r="478" s="11" customFormat="1"/>
    <row r="479" s="11" customFormat="1"/>
    <row r="480" s="11" customFormat="1"/>
    <row r="481" s="11" customFormat="1"/>
    <row r="482" s="11" customFormat="1"/>
    <row r="483" s="11" customFormat="1"/>
    <row r="484" s="11" customFormat="1"/>
    <row r="485" s="11" customFormat="1"/>
    <row r="486" s="11" customFormat="1"/>
    <row r="487" s="11" customFormat="1"/>
    <row r="488" s="11" customFormat="1"/>
    <row r="489" s="11" customFormat="1"/>
    <row r="490" s="11" customFormat="1"/>
    <row r="491" s="11" customFormat="1"/>
    <row r="492" s="11" customFormat="1"/>
    <row r="493" s="11" customFormat="1"/>
    <row r="494" s="11" customFormat="1"/>
    <row r="495" s="11" customFormat="1"/>
    <row r="496" s="11" customFormat="1"/>
    <row r="497" s="11" customFormat="1"/>
    <row r="498" s="11" customFormat="1"/>
    <row r="499" s="11" customFormat="1"/>
    <row r="500" s="11" customFormat="1"/>
    <row r="501" s="11" customFormat="1"/>
    <row r="502" s="11" customFormat="1"/>
    <row r="503" s="11" customFormat="1"/>
    <row r="504" s="11" customFormat="1"/>
    <row r="505" s="11" customFormat="1"/>
    <row r="506" s="11" customFormat="1"/>
    <row r="507" s="11" customFormat="1"/>
    <row r="508" s="11" customFormat="1"/>
    <row r="509" s="11" customFormat="1"/>
    <row r="510" s="11" customFormat="1"/>
    <row r="511" s="11" customFormat="1"/>
    <row r="512" s="11" customFormat="1"/>
    <row r="513" s="11" customFormat="1"/>
    <row r="514" s="11" customFormat="1"/>
    <row r="515" s="11" customFormat="1"/>
    <row r="516" s="11" customFormat="1"/>
    <row r="517" s="11" customFormat="1"/>
    <row r="518" s="11" customFormat="1"/>
    <row r="519" s="11" customFormat="1"/>
    <row r="520" s="11" customFormat="1"/>
    <row r="521" s="11" customFormat="1"/>
    <row r="522" s="11" customFormat="1"/>
    <row r="523" s="11" customFormat="1"/>
    <row r="524" s="11" customFormat="1"/>
    <row r="525" s="11" customFormat="1"/>
    <row r="526" s="11" customFormat="1"/>
    <row r="527" s="11" customFormat="1"/>
    <row r="528" s="11" customFormat="1"/>
    <row r="529" s="11" customFormat="1"/>
    <row r="530" s="11" customFormat="1"/>
    <row r="531" s="11" customFormat="1"/>
    <row r="532" s="11" customFormat="1"/>
    <row r="533" s="11" customFormat="1"/>
    <row r="534" s="11" customFormat="1"/>
    <row r="535" s="11" customFormat="1"/>
    <row r="536" s="11" customFormat="1"/>
    <row r="537" s="11" customFormat="1"/>
    <row r="538" s="11" customFormat="1"/>
    <row r="539" s="11" customFormat="1"/>
    <row r="540" s="11" customFormat="1"/>
    <row r="541" s="11" customFormat="1"/>
    <row r="542" s="11" customFormat="1"/>
    <row r="543" s="11" customFormat="1"/>
    <row r="544" s="11" customFormat="1"/>
    <row r="545" s="11" customFormat="1"/>
    <row r="546" s="11" customFormat="1"/>
    <row r="547" s="11" customFormat="1"/>
    <row r="548" s="11" customFormat="1"/>
    <row r="549" s="11" customFormat="1"/>
    <row r="550" s="11" customFormat="1"/>
    <row r="551" s="11" customFormat="1"/>
    <row r="552" s="11" customFormat="1"/>
    <row r="553" s="11" customFormat="1"/>
    <row r="554" s="11" customFormat="1"/>
    <row r="555" s="11" customFormat="1"/>
    <row r="556" s="11" customFormat="1"/>
    <row r="557" s="11" customFormat="1"/>
    <row r="558" s="11" customFormat="1"/>
    <row r="559" s="11" customFormat="1"/>
    <row r="560" s="11" customFormat="1"/>
    <row r="561" s="11" customFormat="1"/>
    <row r="562" s="11" customFormat="1"/>
    <row r="563" s="11" customFormat="1"/>
    <row r="564" s="11" customFormat="1"/>
    <row r="565" s="11" customFormat="1"/>
    <row r="566" s="11" customFormat="1"/>
    <row r="567" s="11" customFormat="1"/>
    <row r="568" s="11" customFormat="1"/>
    <row r="569" s="11" customFormat="1"/>
    <row r="570" s="11" customFormat="1"/>
    <row r="571" s="11" customFormat="1"/>
    <row r="572" s="11" customFormat="1"/>
    <row r="573" s="11" customFormat="1"/>
    <row r="574" s="11" customFormat="1"/>
    <row r="575" s="11" customFormat="1"/>
    <row r="576" s="11" customFormat="1"/>
    <row r="577" s="11" customFormat="1"/>
    <row r="578" s="11" customFormat="1"/>
    <row r="579" s="11" customFormat="1"/>
    <row r="580" s="11" customFormat="1"/>
  </sheetData>
  <mergeCells count="9">
    <mergeCell ref="B22:E22"/>
    <mergeCell ref="D32:D33"/>
    <mergeCell ref="A2:E2"/>
    <mergeCell ref="E29:E33"/>
    <mergeCell ref="B25:E25"/>
    <mergeCell ref="A3:B3"/>
    <mergeCell ref="B5:E5"/>
    <mergeCell ref="B12:E12"/>
    <mergeCell ref="B17:E17"/>
  </mergeCells>
  <phoneticPr fontId="0" type="noConversion"/>
  <pageMargins left="0.78740157480314965" right="0.78740157480314965" top="0.78740157480314965" bottom="0.78740157480314965" header="0.59055118110236227" footer="0.59055118110236227"/>
  <pageSetup paperSize="9" scale="69" orientation="portrait" horizontalDpi="300" verticalDpi="300" r:id="rId1"/>
  <headerFooter alignWithMargins="0">
    <oddFooter>&amp;L&amp;"Arial,Standard"&amp;8Datei: &amp;F, Register: &amp;A, Seite &amp;P, © Sießegger 1996-2012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580"/>
  <sheetViews>
    <sheetView tabSelected="1" topLeftCell="A62" zoomScaleNormal="100" workbookViewId="0">
      <selection activeCell="D81" sqref="D81"/>
    </sheetView>
  </sheetViews>
  <sheetFormatPr baseColWidth="10" defaultColWidth="9.75" defaultRowHeight="12.75"/>
  <cols>
    <col min="1" max="1" width="4.0625" style="1" customWidth="1"/>
    <col min="2" max="2" width="42.75" style="1" customWidth="1"/>
    <col min="3" max="4" width="15.75" style="1" customWidth="1"/>
    <col min="5" max="5" width="20.125" style="1" customWidth="1"/>
    <col min="6" max="8" width="5.9375" style="11" customWidth="1"/>
    <col min="9" max="38" width="9.75" style="11"/>
    <col min="39" max="16384" width="9.75" style="1"/>
  </cols>
  <sheetData>
    <row r="1" spans="1:6" s="11" customFormat="1" ht="36" customHeight="1">
      <c r="A1" s="6" t="s">
        <v>58</v>
      </c>
      <c r="B1" s="7"/>
      <c r="C1" s="7"/>
      <c r="D1" s="8"/>
      <c r="E1" s="9"/>
      <c r="F1" s="10"/>
    </row>
    <row r="2" spans="1:6" s="11" customFormat="1" ht="44.2" customHeight="1">
      <c r="A2" s="78" t="s">
        <v>60</v>
      </c>
      <c r="B2" s="79"/>
      <c r="C2" s="79"/>
      <c r="D2" s="79"/>
      <c r="E2" s="80"/>
      <c r="F2" s="10"/>
    </row>
    <row r="3" spans="1:6" ht="50.2" customHeight="1">
      <c r="A3" s="84" t="s">
        <v>0</v>
      </c>
      <c r="B3" s="85"/>
      <c r="C3" s="46" t="s">
        <v>1</v>
      </c>
      <c r="D3" s="48" t="s">
        <v>54</v>
      </c>
      <c r="E3" s="47" t="s">
        <v>43</v>
      </c>
      <c r="F3" s="10"/>
    </row>
    <row r="4" spans="1:6" ht="18" customHeight="1" thickBot="1">
      <c r="A4" s="12" t="s">
        <v>3</v>
      </c>
      <c r="B4" s="13" t="s">
        <v>4</v>
      </c>
      <c r="C4" s="14" t="s">
        <v>41</v>
      </c>
      <c r="D4" s="49" t="s">
        <v>5</v>
      </c>
      <c r="E4" s="15" t="s">
        <v>42</v>
      </c>
      <c r="F4" s="10"/>
    </row>
    <row r="5" spans="1:6" ht="32.200000000000003" customHeight="1">
      <c r="A5" s="50" t="s">
        <v>6</v>
      </c>
      <c r="B5" s="86" t="s">
        <v>7</v>
      </c>
      <c r="C5" s="86"/>
      <c r="D5" s="86"/>
      <c r="E5" s="87"/>
      <c r="F5" s="10"/>
    </row>
    <row r="6" spans="1:6" ht="32.200000000000003" customHeight="1">
      <c r="A6" s="51" t="s">
        <v>8</v>
      </c>
      <c r="B6" s="52" t="s">
        <v>46</v>
      </c>
      <c r="C6" s="53">
        <f>'Kalk C'!C6</f>
        <v>355107</v>
      </c>
      <c r="D6" s="69">
        <f>0.6*'Kalk C'!D6</f>
        <v>4177.7248996836543</v>
      </c>
      <c r="E6" s="54">
        <f>IF(ISNUMBER(C6/D6),(C6/D6),"")</f>
        <v>85.000091802810999</v>
      </c>
      <c r="F6" s="10"/>
    </row>
    <row r="7" spans="1:6" ht="32.200000000000003" customHeight="1">
      <c r="A7" s="51" t="s">
        <v>9</v>
      </c>
      <c r="B7" s="52" t="s">
        <v>53</v>
      </c>
      <c r="C7" s="53">
        <f>'Kalk C'!C7</f>
        <v>196592</v>
      </c>
      <c r="D7" s="69">
        <f>0.75*'Kalk C'!D7</f>
        <v>3428.9328042539055</v>
      </c>
      <c r="E7" s="54">
        <f>IF(ISNUMBER(C7/D7),(C7/D7),"")</f>
        <v>57.333290333397493</v>
      </c>
      <c r="F7" s="10"/>
    </row>
    <row r="8" spans="1:6" ht="32.200000000000003" customHeight="1">
      <c r="A8" s="51" t="s">
        <v>10</v>
      </c>
      <c r="B8" s="52" t="s">
        <v>51</v>
      </c>
      <c r="C8" s="53">
        <f>'Kalk C'!C8</f>
        <v>59612</v>
      </c>
      <c r="D8" s="69">
        <f>0.85*'Kalk C'!D8</f>
        <v>1333.411515001359</v>
      </c>
      <c r="E8" s="54">
        <f>IF(ISNUMBER(C8/D8),(C8/D8),"")</f>
        <v>44.706378585563094</v>
      </c>
      <c r="F8" s="10"/>
    </row>
    <row r="9" spans="1:6" ht="32.200000000000003" customHeight="1">
      <c r="A9" s="51" t="s">
        <v>47</v>
      </c>
      <c r="B9" s="57" t="s">
        <v>52</v>
      </c>
      <c r="C9" s="53">
        <f>'Kalk C'!C9</f>
        <v>31806</v>
      </c>
      <c r="D9" s="69">
        <f>0.85*'Kalk C'!D9</f>
        <v>2079.6235752663251</v>
      </c>
      <c r="E9" s="54">
        <f>IF(ISNUMBER(C9/D9),(C9/D9),"")</f>
        <v>15.294113982106975</v>
      </c>
      <c r="F9" s="10"/>
    </row>
    <row r="10" spans="1:6" ht="36" customHeight="1" thickBot="1">
      <c r="A10" s="58" t="s">
        <v>44</v>
      </c>
      <c r="B10" s="59" t="s">
        <v>45</v>
      </c>
      <c r="C10" s="60">
        <f>SUM(C6:C9)</f>
        <v>643117</v>
      </c>
      <c r="D10" s="56">
        <f>SUM(D6:D9)</f>
        <v>11019.692794205244</v>
      </c>
      <c r="E10" s="55">
        <f>C10/D10</f>
        <v>58.360701338079586</v>
      </c>
      <c r="F10" s="10"/>
    </row>
    <row r="11" spans="1:6" s="17" customFormat="1" ht="15.4" thickBot="1">
      <c r="A11" s="18"/>
      <c r="B11" s="19"/>
      <c r="C11" s="19"/>
      <c r="D11" s="20"/>
      <c r="E11" s="21"/>
      <c r="F11" s="16"/>
    </row>
    <row r="12" spans="1:6" ht="36" customHeight="1">
      <c r="A12" s="61" t="s">
        <v>11</v>
      </c>
      <c r="B12" s="88" t="s">
        <v>28</v>
      </c>
      <c r="C12" s="88"/>
      <c r="D12" s="88"/>
      <c r="E12" s="89"/>
      <c r="F12" s="10"/>
    </row>
    <row r="13" spans="1:6" ht="32.200000000000003" customHeight="1">
      <c r="A13" s="51" t="s">
        <v>12</v>
      </c>
      <c r="B13" s="62" t="s">
        <v>24</v>
      </c>
      <c r="C13" s="53">
        <f>'Kalk C'!C13</f>
        <v>124400.96511034312</v>
      </c>
      <c r="D13" s="63">
        <f>$D$10</f>
        <v>11019.692794205244</v>
      </c>
      <c r="E13" s="64">
        <f>C13/D13</f>
        <v>11.288968525126212</v>
      </c>
      <c r="F13" s="10"/>
    </row>
    <row r="14" spans="1:6" ht="32.200000000000003" customHeight="1">
      <c r="A14" s="51" t="s">
        <v>13</v>
      </c>
      <c r="B14" s="62" t="s">
        <v>25</v>
      </c>
      <c r="C14" s="53">
        <f>'Kalk C'!C14</f>
        <v>108850.84447155023</v>
      </c>
      <c r="D14" s="63">
        <f>$D$10</f>
        <v>11019.692794205244</v>
      </c>
      <c r="E14" s="64">
        <f>C14/D14</f>
        <v>9.8778474594854355</v>
      </c>
      <c r="F14" s="10"/>
    </row>
    <row r="15" spans="1:6" ht="32.200000000000003" customHeight="1" thickBot="1">
      <c r="A15" s="58" t="s">
        <v>14</v>
      </c>
      <c r="B15" s="59" t="s">
        <v>15</v>
      </c>
      <c r="C15" s="60">
        <f>SUM(C13:C14)</f>
        <v>233251.80958189335</v>
      </c>
      <c r="D15" s="56">
        <f>$D$10</f>
        <v>11019.692794205244</v>
      </c>
      <c r="E15" s="65">
        <f>C15/D15</f>
        <v>21.166815984611645</v>
      </c>
      <c r="F15" s="10"/>
    </row>
    <row r="16" spans="1:6" s="17" customFormat="1" ht="18" customHeight="1" thickBot="1">
      <c r="A16" s="18"/>
      <c r="B16" s="19"/>
      <c r="C16" s="19"/>
      <c r="D16" s="22"/>
      <c r="E16" s="21"/>
      <c r="F16" s="16"/>
    </row>
    <row r="17" spans="1:6" ht="36" customHeight="1">
      <c r="A17" s="61" t="s">
        <v>16</v>
      </c>
      <c r="B17" s="88" t="s">
        <v>29</v>
      </c>
      <c r="C17" s="88"/>
      <c r="D17" s="88"/>
      <c r="E17" s="89"/>
      <c r="F17" s="10"/>
    </row>
    <row r="18" spans="1:6" ht="32.200000000000003" customHeight="1">
      <c r="A18" s="51" t="s">
        <v>17</v>
      </c>
      <c r="B18" s="62" t="s">
        <v>26</v>
      </c>
      <c r="C18" s="53">
        <f>'Kalk C'!C18</f>
        <v>62200.482555171548</v>
      </c>
      <c r="D18" s="63">
        <f>$D$10</f>
        <v>11019.692794205244</v>
      </c>
      <c r="E18" s="64">
        <f>C18/D18</f>
        <v>5.6444842625631049</v>
      </c>
      <c r="F18" s="10"/>
    </row>
    <row r="19" spans="1:6" ht="32.200000000000003" customHeight="1">
      <c r="A19" s="51" t="s">
        <v>18</v>
      </c>
      <c r="B19" s="62" t="s">
        <v>27</v>
      </c>
      <c r="C19" s="53">
        <f>'Kalk C'!C19</f>
        <v>101075.78415215378</v>
      </c>
      <c r="D19" s="63">
        <f>$D$10</f>
        <v>11019.692794205244</v>
      </c>
      <c r="E19" s="64">
        <f>C19/D19</f>
        <v>9.1722869266650466</v>
      </c>
      <c r="F19" s="10"/>
    </row>
    <row r="20" spans="1:6" ht="32.200000000000003" customHeight="1" thickBot="1">
      <c r="A20" s="58" t="s">
        <v>19</v>
      </c>
      <c r="B20" s="59" t="s">
        <v>20</v>
      </c>
      <c r="C20" s="60">
        <f>SUM(C18:C19)</f>
        <v>163276.26670732533</v>
      </c>
      <c r="D20" s="56">
        <f>$D$10</f>
        <v>11019.692794205244</v>
      </c>
      <c r="E20" s="65">
        <f>C20/D20</f>
        <v>14.816771189228151</v>
      </c>
      <c r="F20" s="10"/>
    </row>
    <row r="21" spans="1:6" s="17" customFormat="1" ht="18" customHeight="1" thickBot="1">
      <c r="A21" s="23"/>
      <c r="B21" s="19"/>
      <c r="C21" s="24"/>
      <c r="D21" s="25"/>
      <c r="E21" s="26"/>
      <c r="F21" s="16"/>
    </row>
    <row r="22" spans="1:6" ht="42" customHeight="1">
      <c r="A22" s="61" t="s">
        <v>21</v>
      </c>
      <c r="B22" s="73" t="s">
        <v>30</v>
      </c>
      <c r="C22" s="74"/>
      <c r="D22" s="74"/>
      <c r="E22" s="75"/>
      <c r="F22" s="10"/>
    </row>
    <row r="23" spans="1:6" ht="24" customHeight="1" thickBot="1">
      <c r="A23" s="66"/>
      <c r="B23" s="67"/>
      <c r="C23" s="60">
        <f>C15+C20</f>
        <v>396528.07628921868</v>
      </c>
      <c r="D23" s="56">
        <f>$D$10</f>
        <v>11019.692794205244</v>
      </c>
      <c r="E23" s="65">
        <f>C23/D23</f>
        <v>35.983587173839801</v>
      </c>
    </row>
    <row r="24" spans="1:6" s="11" customFormat="1" ht="13.15" thickBot="1">
      <c r="A24" s="27"/>
      <c r="E24" s="28"/>
    </row>
    <row r="25" spans="1:6" ht="42" customHeight="1">
      <c r="A25" s="61" t="s">
        <v>22</v>
      </c>
      <c r="B25" s="73" t="s">
        <v>48</v>
      </c>
      <c r="C25" s="74"/>
      <c r="D25" s="74"/>
      <c r="E25" s="75"/>
    </row>
    <row r="26" spans="1:6" ht="24" customHeight="1" thickBot="1">
      <c r="A26" s="66"/>
      <c r="B26" s="67"/>
      <c r="C26" s="60">
        <f>C20+C15+C10</f>
        <v>1039645.0762892186</v>
      </c>
      <c r="D26" s="56">
        <f>$D$10</f>
        <v>11019.692794205244</v>
      </c>
      <c r="E26" s="55">
        <f>C26/D26</f>
        <v>94.344288511919387</v>
      </c>
    </row>
    <row r="27" spans="1:6" s="11" customFormat="1"/>
    <row r="28" spans="1:6" s="11" customFormat="1"/>
    <row r="29" spans="1:6" s="11" customFormat="1" ht="13.15" thickBot="1">
      <c r="E29" s="70"/>
    </row>
    <row r="30" spans="1:6" s="11" customFormat="1" ht="17.45" customHeight="1" thickTop="1">
      <c r="A30" s="16"/>
      <c r="B30" s="71" t="s">
        <v>31</v>
      </c>
      <c r="E30" s="90" t="s">
        <v>32</v>
      </c>
    </row>
    <row r="31" spans="1:6" s="11" customFormat="1" ht="22.9" customHeight="1" thickBot="1">
      <c r="A31" s="16"/>
      <c r="B31" s="72" t="s">
        <v>62</v>
      </c>
      <c r="D31" s="29"/>
      <c r="E31" s="91"/>
    </row>
    <row r="32" spans="1:6" s="11" customFormat="1" ht="15.4" thickTop="1">
      <c r="A32" s="16"/>
      <c r="B32" s="30"/>
      <c r="D32" s="76" t="s">
        <v>33</v>
      </c>
      <c r="E32" s="91"/>
    </row>
    <row r="33" spans="1:5" s="11" customFormat="1" ht="15.4" thickBot="1">
      <c r="A33" s="16"/>
      <c r="B33" s="31" t="str">
        <f>CONCATENATE("a) ","für ",B6)</f>
        <v>a) für Examinierte Pflegefachkräfte 
[mit mind. 3-jähriger Ausbildung]</v>
      </c>
      <c r="D33" s="77"/>
      <c r="E33" s="92"/>
    </row>
    <row r="34" spans="1:5" s="11" customFormat="1" ht="15.4" thickTop="1">
      <c r="A34" s="16"/>
      <c r="B34" s="32" t="s">
        <v>34</v>
      </c>
      <c r="C34" s="33"/>
      <c r="D34" s="34">
        <f>$E$6</f>
        <v>85.000091802810999</v>
      </c>
      <c r="E34" s="35">
        <f>$E$6</f>
        <v>85.000091802810999</v>
      </c>
    </row>
    <row r="35" spans="1:5" s="11" customFormat="1" ht="15">
      <c r="A35" s="16"/>
      <c r="B35" s="36" t="s">
        <v>40</v>
      </c>
      <c r="C35" s="37"/>
      <c r="D35" s="38">
        <f>$E$15</f>
        <v>21.166815984611645</v>
      </c>
      <c r="E35" s="39">
        <f>$E$15</f>
        <v>21.166815984611645</v>
      </c>
    </row>
    <row r="36" spans="1:5" s="11" customFormat="1" ht="15">
      <c r="A36" s="16"/>
      <c r="B36" s="36" t="s">
        <v>35</v>
      </c>
      <c r="C36" s="37"/>
      <c r="D36" s="38">
        <f>$E$18</f>
        <v>5.6444842625631049</v>
      </c>
      <c r="E36" s="39">
        <f>$E$18</f>
        <v>5.6444842625631049</v>
      </c>
    </row>
    <row r="37" spans="1:5" s="11" customFormat="1" ht="15">
      <c r="A37" s="16"/>
      <c r="B37" s="36" t="s">
        <v>36</v>
      </c>
      <c r="C37" s="37"/>
      <c r="D37" s="40" t="s">
        <v>37</v>
      </c>
      <c r="E37" s="39">
        <f>$E$19</f>
        <v>9.1722869266650466</v>
      </c>
    </row>
    <row r="38" spans="1:5" ht="15.4" thickBot="1">
      <c r="A38" s="16"/>
      <c r="B38" s="44" t="s">
        <v>38</v>
      </c>
      <c r="C38" s="45"/>
      <c r="D38" s="2">
        <f>SUM(D34:D37)</f>
        <v>111.81139204998576</v>
      </c>
      <c r="E38" s="3">
        <f>SUM(E34:E37)</f>
        <v>120.98367897665081</v>
      </c>
    </row>
    <row r="39" spans="1:5" s="11" customFormat="1" ht="15.4" thickTop="1">
      <c r="A39" s="16"/>
      <c r="B39" s="43"/>
      <c r="D39" s="41"/>
      <c r="E39" s="42"/>
    </row>
    <row r="40" spans="1:5" s="11" customFormat="1" ht="15.4" thickBot="1">
      <c r="A40" s="16"/>
      <c r="B40" s="31" t="str">
        <f>CONCATENATE("b) ","für ",B7)</f>
        <v>b) für Pflegekräfte, Pflegeassistentinnen
[mit mind. 1-jähriger Ausbildung]</v>
      </c>
      <c r="D40" s="41"/>
      <c r="E40" s="42"/>
    </row>
    <row r="41" spans="1:5" s="11" customFormat="1" ht="15.4" thickTop="1">
      <c r="A41" s="16"/>
      <c r="B41" s="32" t="s">
        <v>34</v>
      </c>
      <c r="C41" s="33"/>
      <c r="D41" s="34">
        <f>$E$7</f>
        <v>57.333290333397493</v>
      </c>
      <c r="E41" s="35">
        <f>$E$7</f>
        <v>57.333290333397493</v>
      </c>
    </row>
    <row r="42" spans="1:5" s="11" customFormat="1" ht="15">
      <c r="A42" s="16"/>
      <c r="B42" s="36" t="s">
        <v>40</v>
      </c>
      <c r="C42" s="37"/>
      <c r="D42" s="38">
        <f>$E$15</f>
        <v>21.166815984611645</v>
      </c>
      <c r="E42" s="39">
        <f>$E$15</f>
        <v>21.166815984611645</v>
      </c>
    </row>
    <row r="43" spans="1:5" s="11" customFormat="1" ht="15">
      <c r="A43" s="16"/>
      <c r="B43" s="36" t="s">
        <v>35</v>
      </c>
      <c r="C43" s="37"/>
      <c r="D43" s="38">
        <f>$E$18</f>
        <v>5.6444842625631049</v>
      </c>
      <c r="E43" s="39">
        <f>$E$18</f>
        <v>5.6444842625631049</v>
      </c>
    </row>
    <row r="44" spans="1:5" s="11" customFormat="1" ht="15">
      <c r="A44" s="16"/>
      <c r="B44" s="36" t="s">
        <v>36</v>
      </c>
      <c r="C44" s="37"/>
      <c r="D44" s="40" t="s">
        <v>37</v>
      </c>
      <c r="E44" s="39">
        <f>$E$19</f>
        <v>9.1722869266650466</v>
      </c>
    </row>
    <row r="45" spans="1:5" ht="15.4" thickBot="1">
      <c r="A45" s="16"/>
      <c r="B45" s="44" t="s">
        <v>38</v>
      </c>
      <c r="C45" s="45"/>
      <c r="D45" s="2">
        <f>SUM(D41:D44)</f>
        <v>84.144590580572242</v>
      </c>
      <c r="E45" s="3">
        <f>SUM(E41:E44)</f>
        <v>93.316877507237294</v>
      </c>
    </row>
    <row r="46" spans="1:5" s="11" customFormat="1" ht="15.4" thickTop="1">
      <c r="A46" s="16"/>
      <c r="B46" s="43"/>
      <c r="D46" s="41"/>
      <c r="E46" s="42"/>
    </row>
    <row r="47" spans="1:5" s="11" customFormat="1" ht="15.4" thickBot="1">
      <c r="A47" s="16"/>
      <c r="B47" s="31" t="str">
        <f>CONCATENATE("c) ","für ",B8)</f>
        <v>c) für Pflegeassistentinnen, Betreuungs- und Hauswirtschafts - Mitarbeiterinnen</v>
      </c>
      <c r="D47" s="41"/>
      <c r="E47" s="42"/>
    </row>
    <row r="48" spans="1:5" s="11" customFormat="1" ht="15.4" thickTop="1">
      <c r="A48" s="16"/>
      <c r="B48" s="32" t="s">
        <v>34</v>
      </c>
      <c r="C48" s="33"/>
      <c r="D48" s="34">
        <f>$E$8</f>
        <v>44.706378585563094</v>
      </c>
      <c r="E48" s="35">
        <f>$E$8</f>
        <v>44.706378585563094</v>
      </c>
    </row>
    <row r="49" spans="1:5" s="11" customFormat="1" ht="15">
      <c r="A49" s="16"/>
      <c r="B49" s="36" t="s">
        <v>40</v>
      </c>
      <c r="C49" s="37"/>
      <c r="D49" s="38">
        <f>$E$15</f>
        <v>21.166815984611645</v>
      </c>
      <c r="E49" s="39">
        <f>$E$15</f>
        <v>21.166815984611645</v>
      </c>
    </row>
    <row r="50" spans="1:5" s="11" customFormat="1" ht="15">
      <c r="A50" s="16"/>
      <c r="B50" s="36" t="s">
        <v>35</v>
      </c>
      <c r="C50" s="37"/>
      <c r="D50" s="38">
        <f>$E$18</f>
        <v>5.6444842625631049</v>
      </c>
      <c r="E50" s="39">
        <f>$E$18</f>
        <v>5.6444842625631049</v>
      </c>
    </row>
    <row r="51" spans="1:5" s="11" customFormat="1" ht="15">
      <c r="A51" s="16"/>
      <c r="B51" s="36" t="s">
        <v>36</v>
      </c>
      <c r="C51" s="37"/>
      <c r="D51" s="40" t="s">
        <v>37</v>
      </c>
      <c r="E51" s="39">
        <f>$E$19</f>
        <v>9.1722869266650466</v>
      </c>
    </row>
    <row r="52" spans="1:5" ht="15.4" thickBot="1">
      <c r="A52" s="16"/>
      <c r="B52" s="44" t="s">
        <v>38</v>
      </c>
      <c r="C52" s="45"/>
      <c r="D52" s="2">
        <f>SUM(D48:D51)</f>
        <v>71.517678832737857</v>
      </c>
      <c r="E52" s="3">
        <f>SUM(E48:E51)</f>
        <v>80.689965759402909</v>
      </c>
    </row>
    <row r="53" spans="1:5" s="11" customFormat="1" ht="15.4" thickTop="1">
      <c r="A53" s="16"/>
      <c r="B53" s="43"/>
      <c r="D53" s="41"/>
      <c r="E53" s="42"/>
    </row>
    <row r="54" spans="1:5" s="11" customFormat="1" ht="15.4" thickBot="1">
      <c r="A54" s="16"/>
      <c r="B54" s="31" t="str">
        <f>CONCATENATE("d) ","für ",B9)</f>
        <v xml:space="preserve">d) für Mitarbeiter/innen im Bundesfreiwilligendienst (BUFDIs), im Freiwilligen Sozialen Jahr (FSJ) o.ä. </v>
      </c>
      <c r="D54" s="41"/>
      <c r="E54" s="42"/>
    </row>
    <row r="55" spans="1:5" s="11" customFormat="1" ht="15.4" thickTop="1">
      <c r="A55" s="16"/>
      <c r="B55" s="32" t="s">
        <v>34</v>
      </c>
      <c r="C55" s="33"/>
      <c r="D55" s="34">
        <f>$E$9</f>
        <v>15.294113982106975</v>
      </c>
      <c r="E55" s="35">
        <f>$E$9</f>
        <v>15.294113982106975</v>
      </c>
    </row>
    <row r="56" spans="1:5" s="11" customFormat="1" ht="15">
      <c r="A56" s="16"/>
      <c r="B56" s="36" t="s">
        <v>40</v>
      </c>
      <c r="C56" s="37"/>
      <c r="D56" s="38">
        <f>$E$15</f>
        <v>21.166815984611645</v>
      </c>
      <c r="E56" s="39">
        <f>$E$15</f>
        <v>21.166815984611645</v>
      </c>
    </row>
    <row r="57" spans="1:5" s="11" customFormat="1" ht="15">
      <c r="A57" s="10"/>
      <c r="B57" s="36" t="s">
        <v>35</v>
      </c>
      <c r="C57" s="37"/>
      <c r="D57" s="38">
        <f>$E$18</f>
        <v>5.6444842625631049</v>
      </c>
      <c r="E57" s="39">
        <f>$E$18</f>
        <v>5.6444842625631049</v>
      </c>
    </row>
    <row r="58" spans="1:5" s="11" customFormat="1" ht="15">
      <c r="A58" s="10"/>
      <c r="B58" s="36" t="s">
        <v>36</v>
      </c>
      <c r="C58" s="37"/>
      <c r="D58" s="40" t="s">
        <v>37</v>
      </c>
      <c r="E58" s="39">
        <f>$E$19</f>
        <v>9.1722869266650466</v>
      </c>
    </row>
    <row r="59" spans="1:5" ht="15.4" thickBot="1">
      <c r="B59" s="4" t="s">
        <v>38</v>
      </c>
      <c r="C59" s="5"/>
      <c r="D59" s="2">
        <f>SUM(D55:D58)</f>
        <v>42.105414229281728</v>
      </c>
      <c r="E59" s="3">
        <f>SUM(E55:E58)</f>
        <v>51.277701155946772</v>
      </c>
    </row>
    <row r="60" spans="1:5" s="11" customFormat="1" ht="15.4" thickTop="1">
      <c r="D60" s="41"/>
      <c r="E60" s="42"/>
    </row>
    <row r="61" spans="1:5" s="11" customFormat="1" ht="15.4" thickBot="1">
      <c r="B61" s="31" t="s">
        <v>49</v>
      </c>
      <c r="D61" s="41"/>
      <c r="E61" s="42"/>
    </row>
    <row r="62" spans="1:5" s="11" customFormat="1" ht="15.4" thickTop="1">
      <c r="B62" s="32" t="s">
        <v>34</v>
      </c>
      <c r="C62" s="33"/>
      <c r="D62" s="34">
        <f>E10</f>
        <v>58.360701338079586</v>
      </c>
      <c r="E62" s="35">
        <f>E10</f>
        <v>58.360701338079586</v>
      </c>
    </row>
    <row r="63" spans="1:5" s="11" customFormat="1" ht="15">
      <c r="B63" s="36" t="s">
        <v>40</v>
      </c>
      <c r="C63" s="37"/>
      <c r="D63" s="38">
        <f>$E$15</f>
        <v>21.166815984611645</v>
      </c>
      <c r="E63" s="39">
        <f>$E$15</f>
        <v>21.166815984611645</v>
      </c>
    </row>
    <row r="64" spans="1:5" s="11" customFormat="1" ht="15">
      <c r="B64" s="36" t="s">
        <v>35</v>
      </c>
      <c r="C64" s="37"/>
      <c r="D64" s="38">
        <f>$E$18</f>
        <v>5.6444842625631049</v>
      </c>
      <c r="E64" s="39">
        <f>$E$18</f>
        <v>5.6444842625631049</v>
      </c>
    </row>
    <row r="65" spans="1:5" s="11" customFormat="1" ht="15">
      <c r="B65" s="36" t="s">
        <v>36</v>
      </c>
      <c r="C65" s="37"/>
      <c r="D65" s="40" t="s">
        <v>37</v>
      </c>
      <c r="E65" s="39">
        <f>$E$19</f>
        <v>9.1722869266650466</v>
      </c>
    </row>
    <row r="66" spans="1:5" ht="15.4" thickBot="1">
      <c r="A66" s="11"/>
      <c r="B66" s="44" t="s">
        <v>38</v>
      </c>
      <c r="C66" s="45"/>
      <c r="D66" s="2">
        <f>SUM(D62:D65)</f>
        <v>85.17200158525435</v>
      </c>
      <c r="E66" s="3">
        <f>SUM(E62:E65)</f>
        <v>94.344288511919402</v>
      </c>
    </row>
    <row r="67" spans="1:5" s="11" customFormat="1" ht="13.15" thickTop="1"/>
    <row r="68" spans="1:5" s="11" customFormat="1"/>
    <row r="69" spans="1:5" s="11" customFormat="1"/>
    <row r="70" spans="1:5" s="11" customFormat="1"/>
    <row r="71" spans="1:5" s="11" customFormat="1"/>
    <row r="72" spans="1:5" s="11" customFormat="1"/>
    <row r="73" spans="1:5" s="11" customFormat="1"/>
    <row r="74" spans="1:5" s="11" customFormat="1"/>
    <row r="75" spans="1:5" s="11" customFormat="1"/>
    <row r="76" spans="1:5" s="11" customFormat="1"/>
    <row r="77" spans="1:5" s="11" customFormat="1"/>
    <row r="78" spans="1:5" s="11" customFormat="1"/>
    <row r="79" spans="1:5" s="11" customFormat="1"/>
    <row r="80" spans="1:5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  <row r="338" s="11" customFormat="1"/>
    <row r="339" s="11" customFormat="1"/>
    <row r="340" s="11" customFormat="1"/>
    <row r="341" s="11" customFormat="1"/>
    <row r="342" s="11" customFormat="1"/>
    <row r="343" s="11" customFormat="1"/>
    <row r="344" s="11" customFormat="1"/>
    <row r="345" s="11" customFormat="1"/>
    <row r="346" s="11" customFormat="1"/>
    <row r="347" s="11" customFormat="1"/>
    <row r="348" s="11" customFormat="1"/>
    <row r="349" s="11" customFormat="1"/>
    <row r="350" s="11" customFormat="1"/>
    <row r="351" s="11" customFormat="1"/>
    <row r="352" s="11" customFormat="1"/>
    <row r="353" s="11" customFormat="1"/>
    <row r="354" s="11" customFormat="1"/>
    <row r="355" s="11" customFormat="1"/>
    <row r="356" s="11" customFormat="1"/>
    <row r="357" s="11" customFormat="1"/>
    <row r="358" s="11" customFormat="1"/>
    <row r="359" s="11" customFormat="1"/>
    <row r="360" s="11" customFormat="1"/>
    <row r="361" s="11" customFormat="1"/>
    <row r="362" s="11" customFormat="1"/>
    <row r="363" s="11" customFormat="1"/>
    <row r="364" s="11" customFormat="1"/>
    <row r="365" s="11" customFormat="1"/>
    <row r="366" s="11" customFormat="1"/>
    <row r="367" s="11" customFormat="1"/>
    <row r="368" s="11" customFormat="1"/>
    <row r="369" s="11" customFormat="1"/>
    <row r="370" s="11" customFormat="1"/>
    <row r="371" s="11" customFormat="1"/>
    <row r="372" s="11" customFormat="1"/>
    <row r="373" s="11" customFormat="1"/>
    <row r="374" s="11" customFormat="1"/>
    <row r="375" s="11" customFormat="1"/>
    <row r="376" s="11" customFormat="1"/>
    <row r="377" s="11" customFormat="1"/>
    <row r="378" s="11" customFormat="1"/>
    <row r="379" s="11" customFormat="1"/>
    <row r="380" s="11" customFormat="1"/>
    <row r="381" s="11" customFormat="1"/>
    <row r="382" s="11" customFormat="1"/>
    <row r="383" s="11" customFormat="1"/>
    <row r="384" s="11" customFormat="1"/>
    <row r="385" s="11" customFormat="1"/>
    <row r="386" s="11" customFormat="1"/>
    <row r="387" s="11" customFormat="1"/>
    <row r="388" s="11" customFormat="1"/>
    <row r="389" s="11" customFormat="1"/>
    <row r="390" s="11" customFormat="1"/>
    <row r="391" s="11" customFormat="1"/>
    <row r="392" s="11" customFormat="1"/>
    <row r="393" s="11" customFormat="1"/>
    <row r="394" s="11" customFormat="1"/>
    <row r="395" s="11" customFormat="1"/>
    <row r="396" s="11" customFormat="1"/>
    <row r="397" s="11" customFormat="1"/>
    <row r="398" s="11" customFormat="1"/>
    <row r="399" s="11" customFormat="1"/>
    <row r="400" s="11" customFormat="1"/>
    <row r="401" s="11" customFormat="1"/>
    <row r="402" s="11" customFormat="1"/>
    <row r="403" s="11" customFormat="1"/>
    <row r="404" s="11" customFormat="1"/>
    <row r="405" s="11" customFormat="1"/>
    <row r="406" s="11" customFormat="1"/>
    <row r="407" s="11" customFormat="1"/>
    <row r="408" s="11" customFormat="1"/>
    <row r="409" s="11" customFormat="1"/>
    <row r="410" s="11" customFormat="1"/>
    <row r="411" s="11" customFormat="1"/>
    <row r="412" s="11" customFormat="1"/>
    <row r="413" s="11" customFormat="1"/>
    <row r="414" s="11" customFormat="1"/>
    <row r="415" s="11" customFormat="1"/>
    <row r="416" s="11" customFormat="1"/>
    <row r="417" s="11" customFormat="1"/>
    <row r="418" s="11" customFormat="1"/>
    <row r="419" s="11" customFormat="1"/>
    <row r="420" s="11" customFormat="1"/>
    <row r="421" s="11" customFormat="1"/>
    <row r="422" s="11" customFormat="1"/>
    <row r="423" s="11" customFormat="1"/>
    <row r="424" s="11" customFormat="1"/>
    <row r="425" s="11" customFormat="1"/>
    <row r="426" s="11" customFormat="1"/>
    <row r="427" s="11" customFormat="1"/>
    <row r="428" s="11" customFormat="1"/>
    <row r="429" s="11" customFormat="1"/>
    <row r="430" s="11" customFormat="1"/>
    <row r="431" s="11" customFormat="1"/>
    <row r="432" s="11" customFormat="1"/>
    <row r="433" s="11" customFormat="1"/>
    <row r="434" s="11" customFormat="1"/>
    <row r="435" s="11" customFormat="1"/>
    <row r="436" s="11" customFormat="1"/>
    <row r="437" s="11" customFormat="1"/>
    <row r="438" s="11" customFormat="1"/>
    <row r="439" s="11" customFormat="1"/>
    <row r="440" s="11" customFormat="1"/>
    <row r="441" s="11" customFormat="1"/>
    <row r="442" s="11" customFormat="1"/>
    <row r="443" s="11" customFormat="1"/>
    <row r="444" s="11" customFormat="1"/>
    <row r="445" s="11" customFormat="1"/>
    <row r="446" s="11" customFormat="1"/>
    <row r="447" s="11" customFormat="1"/>
    <row r="448" s="11" customFormat="1"/>
    <row r="449" s="11" customFormat="1"/>
    <row r="450" s="11" customFormat="1"/>
    <row r="451" s="11" customFormat="1"/>
    <row r="452" s="11" customFormat="1"/>
    <row r="453" s="11" customFormat="1"/>
    <row r="454" s="11" customFormat="1"/>
    <row r="455" s="11" customFormat="1"/>
    <row r="456" s="11" customFormat="1"/>
    <row r="457" s="11" customFormat="1"/>
    <row r="458" s="11" customFormat="1"/>
    <row r="459" s="11" customFormat="1"/>
    <row r="460" s="11" customFormat="1"/>
    <row r="461" s="11" customFormat="1"/>
    <row r="462" s="11" customFormat="1"/>
    <row r="463" s="11" customFormat="1"/>
    <row r="464" s="11" customFormat="1"/>
    <row r="465" s="11" customFormat="1"/>
    <row r="466" s="11" customFormat="1"/>
    <row r="467" s="11" customFormat="1"/>
    <row r="468" s="11" customFormat="1"/>
    <row r="469" s="11" customFormat="1"/>
    <row r="470" s="11" customFormat="1"/>
    <row r="471" s="11" customFormat="1"/>
    <row r="472" s="11" customFormat="1"/>
    <row r="473" s="11" customFormat="1"/>
    <row r="474" s="11" customFormat="1"/>
    <row r="475" s="11" customFormat="1"/>
    <row r="476" s="11" customFormat="1"/>
    <row r="477" s="11" customFormat="1"/>
    <row r="478" s="11" customFormat="1"/>
    <row r="479" s="11" customFormat="1"/>
    <row r="480" s="11" customFormat="1"/>
    <row r="481" s="11" customFormat="1"/>
    <row r="482" s="11" customFormat="1"/>
    <row r="483" s="11" customFormat="1"/>
    <row r="484" s="11" customFormat="1"/>
    <row r="485" s="11" customFormat="1"/>
    <row r="486" s="11" customFormat="1"/>
    <row r="487" s="11" customFormat="1"/>
    <row r="488" s="11" customFormat="1"/>
    <row r="489" s="11" customFormat="1"/>
    <row r="490" s="11" customFormat="1"/>
    <row r="491" s="11" customFormat="1"/>
    <row r="492" s="11" customFormat="1"/>
    <row r="493" s="11" customFormat="1"/>
    <row r="494" s="11" customFormat="1"/>
    <row r="495" s="11" customFormat="1"/>
    <row r="496" s="11" customFormat="1"/>
    <row r="497" s="11" customFormat="1"/>
    <row r="498" s="11" customFormat="1"/>
    <row r="499" s="11" customFormat="1"/>
    <row r="500" s="11" customFormat="1"/>
    <row r="501" s="11" customFormat="1"/>
    <row r="502" s="11" customFormat="1"/>
    <row r="503" s="11" customFormat="1"/>
    <row r="504" s="11" customFormat="1"/>
    <row r="505" s="11" customFormat="1"/>
    <row r="506" s="11" customFormat="1"/>
    <row r="507" s="11" customFormat="1"/>
    <row r="508" s="11" customFormat="1"/>
    <row r="509" s="11" customFormat="1"/>
    <row r="510" s="11" customFormat="1"/>
    <row r="511" s="11" customFormat="1"/>
    <row r="512" s="11" customFormat="1"/>
    <row r="513" s="11" customFormat="1"/>
    <row r="514" s="11" customFormat="1"/>
    <row r="515" s="11" customFormat="1"/>
    <row r="516" s="11" customFormat="1"/>
    <row r="517" s="11" customFormat="1"/>
    <row r="518" s="11" customFormat="1"/>
    <row r="519" s="11" customFormat="1"/>
    <row r="520" s="11" customFormat="1"/>
    <row r="521" s="11" customFormat="1"/>
    <row r="522" s="11" customFormat="1"/>
    <row r="523" s="11" customFormat="1"/>
    <row r="524" s="11" customFormat="1"/>
    <row r="525" s="11" customFormat="1"/>
    <row r="526" s="11" customFormat="1"/>
    <row r="527" s="11" customFormat="1"/>
    <row r="528" s="11" customFormat="1"/>
    <row r="529" s="11" customFormat="1"/>
    <row r="530" s="11" customFormat="1"/>
    <row r="531" s="11" customFormat="1"/>
    <row r="532" s="11" customFormat="1"/>
    <row r="533" s="11" customFormat="1"/>
    <row r="534" s="11" customFormat="1"/>
    <row r="535" s="11" customFormat="1"/>
    <row r="536" s="11" customFormat="1"/>
    <row r="537" s="11" customFormat="1"/>
    <row r="538" s="11" customFormat="1"/>
    <row r="539" s="11" customFormat="1"/>
    <row r="540" s="11" customFormat="1"/>
    <row r="541" s="11" customFormat="1"/>
    <row r="542" s="11" customFormat="1"/>
    <row r="543" s="11" customFormat="1"/>
    <row r="544" s="11" customFormat="1"/>
    <row r="545" s="11" customFormat="1"/>
    <row r="546" s="11" customFormat="1"/>
    <row r="547" s="11" customFormat="1"/>
    <row r="548" s="11" customFormat="1"/>
    <row r="549" s="11" customFormat="1"/>
    <row r="550" s="11" customFormat="1"/>
    <row r="551" s="11" customFormat="1"/>
    <row r="552" s="11" customFormat="1"/>
    <row r="553" s="11" customFormat="1"/>
    <row r="554" s="11" customFormat="1"/>
    <row r="555" s="11" customFormat="1"/>
    <row r="556" s="11" customFormat="1"/>
    <row r="557" s="11" customFormat="1"/>
    <row r="558" s="11" customFormat="1"/>
    <row r="559" s="11" customFormat="1"/>
    <row r="560" s="11" customFormat="1"/>
    <row r="561" s="11" customFormat="1"/>
    <row r="562" s="11" customFormat="1"/>
    <row r="563" s="11" customFormat="1"/>
    <row r="564" s="11" customFormat="1"/>
    <row r="565" s="11" customFormat="1"/>
    <row r="566" s="11" customFormat="1"/>
    <row r="567" s="11" customFormat="1"/>
    <row r="568" s="11" customFormat="1"/>
    <row r="569" s="11" customFormat="1"/>
    <row r="570" s="11" customFormat="1"/>
    <row r="571" s="11" customFormat="1"/>
    <row r="572" s="11" customFormat="1"/>
    <row r="573" s="11" customFormat="1"/>
    <row r="574" s="11" customFormat="1"/>
    <row r="575" s="11" customFormat="1"/>
    <row r="576" s="11" customFormat="1"/>
    <row r="577" s="11" customFormat="1"/>
    <row r="578" s="11" customFormat="1"/>
    <row r="579" s="11" customFormat="1"/>
    <row r="580" s="11" customFormat="1"/>
  </sheetData>
  <sheetProtection sheet="1" objects="1" scenarios="1"/>
  <mergeCells count="9">
    <mergeCell ref="A2:E2"/>
    <mergeCell ref="E30:E33"/>
    <mergeCell ref="D32:D33"/>
    <mergeCell ref="B25:E25"/>
    <mergeCell ref="A3:B3"/>
    <mergeCell ref="B5:E5"/>
    <mergeCell ref="B12:E12"/>
    <mergeCell ref="B17:E17"/>
    <mergeCell ref="B22:E22"/>
  </mergeCells>
  <phoneticPr fontId="0" type="noConversion"/>
  <pageMargins left="0.78740157480314965" right="0.78740157480314965" top="0.78740157480314965" bottom="0.78740157480314965" header="0.59055118110236227" footer="0.59055118110236227"/>
  <pageSetup paperSize="9" scale="69" orientation="portrait" horizontalDpi="300" verticalDpi="300" r:id="rId1"/>
  <headerFooter alignWithMargins="0">
    <oddFooter>&amp;L&amp;"Arial,Standard"&amp;8Datei: &amp;F, Register: &amp;A, Seite &amp;P, © Sießegger 1996-2012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Kalk C</vt:lpstr>
      <vt:lpstr>Kalk D</vt:lpstr>
    </vt:vector>
  </TitlesOfParts>
  <Company>Sießegger &amp;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Sießegger</dc:creator>
  <cp:lastModifiedBy>Thomas Sießegger</cp:lastModifiedBy>
  <cp:lastPrinted>2010-11-17T13:08:35Z</cp:lastPrinted>
  <dcterms:created xsi:type="dcterms:W3CDTF">1997-09-14T11:49:45Z</dcterms:created>
  <dcterms:modified xsi:type="dcterms:W3CDTF">2024-09-02T15:19:00Z</dcterms:modified>
</cp:coreProperties>
</file>